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55" activeTab="0"/>
  </bookViews>
  <sheets>
    <sheet name="（入力シート１）基本情報" sheetId="1" r:id="rId1"/>
    <sheet name="（入力シート2）基準排出量" sheetId="2" r:id="rId2"/>
    <sheet name="係数" sheetId="3" r:id="rId3"/>
  </sheets>
  <definedNames>
    <definedName name="EMS">#REF!</definedName>
    <definedName name="EMSS">#REF!</definedName>
    <definedName name="HFC">#REF!</definedName>
    <definedName name="ISO">#REF!</definedName>
    <definedName name="KES">#REF!</definedName>
    <definedName name="PFC">#REF!</definedName>
    <definedName name="PPS">#REF!</definedName>
    <definedName name="_xlnm.Print_Area" localSheetId="0">'（入力シート１）基本情報'!$A$1:$I$31</definedName>
    <definedName name="_xlnm.Print_Area" localSheetId="1">'（入力シート2）基準排出量'!$A$1:$K$59</definedName>
    <definedName name="ﾁｪｯｸ">#REF!</definedName>
    <definedName name="期間">#REF!</definedName>
    <definedName name="記載区分">#REF!</definedName>
    <definedName name="区分">#REF!</definedName>
    <definedName name="計画期間">#REF!</definedName>
    <definedName name="電気">#REF!</definedName>
    <definedName name="年度">#REF!</definedName>
    <definedName name="燃料">#REF!</definedName>
    <definedName name="報告年度">#REF!</definedName>
  </definedNames>
  <calcPr fullCalcOnLoad="1"/>
</workbook>
</file>

<file path=xl/sharedStrings.xml><?xml version="1.0" encoding="utf-8"?>
<sst xmlns="http://schemas.openxmlformats.org/spreadsheetml/2006/main" count="248" uniqueCount="109">
  <si>
    <t>（シート１）</t>
  </si>
  <si>
    <t>年</t>
  </si>
  <si>
    <t>月</t>
  </si>
  <si>
    <t>日</t>
  </si>
  <si>
    <t>１．基本情報</t>
  </si>
  <si>
    <t>条件番号</t>
  </si>
  <si>
    <t>内容</t>
  </si>
  <si>
    <t>確認欄</t>
  </si>
  <si>
    <t>排出量差分方式</t>
  </si>
  <si>
    <t>【燃料の種類】</t>
  </si>
  <si>
    <t>番号</t>
  </si>
  <si>
    <t>燃料の名称</t>
  </si>
  <si>
    <t>標準発熱量</t>
  </si>
  <si>
    <t>標準発熱量</t>
  </si>
  <si>
    <t>炭素排出係数</t>
  </si>
  <si>
    <t>原料炭</t>
  </si>
  <si>
    <t>（kg/年）</t>
  </si>
  <si>
    <t>（GJ/kg）</t>
  </si>
  <si>
    <t>（tC/GJ）</t>
  </si>
  <si>
    <t>一般炭</t>
  </si>
  <si>
    <t>（kg/年）</t>
  </si>
  <si>
    <t>無煙炭</t>
  </si>
  <si>
    <t>コークス</t>
  </si>
  <si>
    <t>石油コークス</t>
  </si>
  <si>
    <t>コールタール</t>
  </si>
  <si>
    <t>石油アスファルト</t>
  </si>
  <si>
    <t>コンデンセート（NGL）</t>
  </si>
  <si>
    <t>（ℓ/年）</t>
  </si>
  <si>
    <t>（GJ/ℓ）</t>
  </si>
  <si>
    <t>原油（コンデンセート（NGL）を除く。）</t>
  </si>
  <si>
    <t>ガソリン</t>
  </si>
  <si>
    <t>ナフサ</t>
  </si>
  <si>
    <t>ジェット燃料油</t>
  </si>
  <si>
    <t>灯油</t>
  </si>
  <si>
    <t>（ℓ/年）</t>
  </si>
  <si>
    <t>（GJ/ℓ）</t>
  </si>
  <si>
    <t>（tC/GJ）</t>
  </si>
  <si>
    <t>軽油</t>
  </si>
  <si>
    <t>（ℓ/年）</t>
  </si>
  <si>
    <t>（GJ/ℓ）</t>
  </si>
  <si>
    <t>（tC/GJ）</t>
  </si>
  <si>
    <t>A重油</t>
  </si>
  <si>
    <t>B・C重油</t>
  </si>
  <si>
    <t>液化石油ガス（LPG）</t>
  </si>
  <si>
    <t>（kg/年）</t>
  </si>
  <si>
    <t>（GJ/kg）</t>
  </si>
  <si>
    <t>石油系炭化水素ガス</t>
  </si>
  <si>
    <t>（Nm3/年）</t>
  </si>
  <si>
    <t>（GJ/Nm3）</t>
  </si>
  <si>
    <t>液化天然ガス（LNG）</t>
  </si>
  <si>
    <t>天然ガス（液化天然ガス（LNG）を除く。）</t>
  </si>
  <si>
    <t>コークス炉ガス</t>
  </si>
  <si>
    <t>高炉ガス</t>
  </si>
  <si>
    <t>転炉ガス</t>
  </si>
  <si>
    <t>都市ガス</t>
  </si>
  <si>
    <t>電力（関西電力）</t>
  </si>
  <si>
    <t>（kWh/年）</t>
  </si>
  <si>
    <t>（GJ/kWh）</t>
  </si>
  <si>
    <t>（tC/kWh）</t>
  </si>
  <si>
    <t>その他固体燃料</t>
  </si>
  <si>
    <t>その他液体燃料</t>
  </si>
  <si>
    <t>その他気体燃料</t>
  </si>
  <si>
    <t>その他電力</t>
  </si>
  <si>
    <t>【都市ガス単位換算】</t>
  </si>
  <si>
    <t>m2</t>
  </si>
  <si>
    <t>Nm2</t>
  </si>
  <si>
    <t>低圧</t>
  </si>
  <si>
    <t>⇒</t>
  </si>
  <si>
    <t>中圧</t>
  </si>
  <si>
    <t>燃料名</t>
  </si>
  <si>
    <t>※100～103を使用する場合には、シート「係数」の対応箇所に標準発熱量と炭素排出係数を追記し、根拠資料を添付下さい。</t>
  </si>
  <si>
    <t>※都市ガスの場合m3⇒Nm3へ単位換算（低圧の場合：0.967をかける、中圧の場合：1.0448で割る）して使用量を入力して下さい。</t>
  </si>
  <si>
    <t>（tCO2/年）</t>
  </si>
  <si>
    <t>年度</t>
  </si>
  <si>
    <t>（tCO2/年）</t>
  </si>
  <si>
    <t>CO2排出量</t>
  </si>
  <si>
    <t>　　エネルギー使用量</t>
  </si>
  <si>
    <t>合計</t>
  </si>
  <si>
    <t>NO.</t>
  </si>
  <si>
    <t>　　番号</t>
  </si>
  <si>
    <t>　　　　　　　　　　　　　　　　　燃料名</t>
  </si>
  <si>
    <t>対象年度</t>
  </si>
  <si>
    <t>（シート２）</t>
  </si>
  <si>
    <t>２．基準排出量の算定</t>
  </si>
  <si>
    <t>基準排出量</t>
  </si>
  <si>
    <t>（ｔCO2/年）</t>
  </si>
  <si>
    <t>使用エネルギーの燃料種</t>
  </si>
  <si>
    <t>京-ＶＥＲ（中小企業クレジット）創出事業計画書</t>
  </si>
  <si>
    <t>代表者職・氏名</t>
  </si>
  <si>
    <t>※西暦</t>
  </si>
  <si>
    <t>　1.5　適用条件の確認（適用条件を満たしておれば、確認欄に「○」を記入してください。）</t>
  </si>
  <si>
    <t>　1.6　エネルギー使用量のモニタリング方法</t>
  </si>
  <si>
    <t>京-ＶＥＲ（地域活動クレジット）創出事業計画書</t>
  </si>
  <si>
    <t>　1.1　団体情報</t>
  </si>
  <si>
    <t>団体名</t>
  </si>
  <si>
    <t>会長　京都　花子</t>
  </si>
  <si>
    <t>所在地</t>
  </si>
  <si>
    <t>宇治市●●町▲▲　X-X-X</t>
  </si>
  <si>
    <t>　1.2　活動実施場所</t>
  </si>
  <si>
    <t>宇治市●●町▲▲地内</t>
  </si>
  <si>
    <t>▲▲自治会</t>
  </si>
  <si>
    <t>　1.3　活動開始日</t>
  </si>
  <si>
    <t>活動実施場所</t>
  </si>
  <si>
    <t>活動開始日</t>
  </si>
  <si>
    <t>　1.4　活動の概要</t>
  </si>
  <si>
    <r>
      <t>▲▲自治会の有志１００世帯が、電気・ガスの省エネに取り組み、地域ぐるみでＣＯ</t>
    </r>
    <r>
      <rPr>
        <sz val="7"/>
        <rFont val="ＭＳ Ｐゴシック"/>
        <family val="3"/>
      </rPr>
      <t>２</t>
    </r>
    <r>
      <rPr>
        <sz val="10.5"/>
        <rFont val="ＭＳ Ｐゴシック"/>
        <family val="3"/>
      </rPr>
      <t>排出量を削減する。</t>
    </r>
  </si>
  <si>
    <t>活動開始日の直前１年間の電気・ガスの使用量が、検針票等により確認できる（＝基準排出量が算定可能な）世帯のみを対象としている。</t>
  </si>
  <si>
    <t>活動開始日の直前１年間、継続的に活動実施場所に在住している世帯のみを対象としている。</t>
  </si>
  <si>
    <t>電気・ガスの検針票の写し等を収集する。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</si>
</sst>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.0_);[Red]\(0.0\)"/>
    <numFmt numFmtId="180" formatCode="0.0000_ "/>
    <numFmt numFmtId="181" formatCode="0.00_);[Red]\(0.00\)"/>
    <numFmt numFmtId="182" formatCode="0.00_ "/>
    <numFmt numFmtId="183" formatCode="0.000_ "/>
    <numFmt numFmtId="184" formatCode="0.000_);[Red]\(0.000\)"/>
    <numFmt numFmtId="185" formatCode="0.0000_);[Red]\(0.0000\)"/>
    <numFmt numFmtId="186" formatCode="#,##0.000_ "/>
    <numFmt numFmtId="187" formatCode="0;&quot;△ &quot;0"/>
    <numFmt numFmtId="188" formatCode="0.000%"/>
    <numFmt numFmtId="189" formatCode="0.0_ "/>
    <numFmt numFmtId="190" formatCode="#,##0.0_ "/>
    <numFmt numFmtId="191" formatCode="###,###,###,###.###"/>
    <numFmt numFmtId="192" formatCode="#,##0.000;[Red]\-#,##0.000"/>
    <numFmt numFmtId="193" formatCode="0.0%"/>
    <numFmt numFmtId="194" formatCode="#,##0.0_);[Red]\(#,##0.0\)"/>
    <numFmt numFmtId="195" formatCode="0_ "/>
    <numFmt numFmtId="196" formatCode="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"/>
    <numFmt numFmtId="202" formatCode="#,##0.0000000_);[Red]\(#,##0.0000000\)"/>
    <numFmt numFmtId="203" formatCode="#,##0.00000_);[Red]\(#,##0.00000\)"/>
    <numFmt numFmtId="204" formatCode="0.0"/>
    <numFmt numFmtId="205" formatCode="####&quot;年度&quot;"/>
  </numFmts>
  <fonts count="50">
    <font>
      <sz val="10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u val="single"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600291252136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1" fillId="32" borderId="0" xfId="61" applyFill="1">
      <alignment vertical="center"/>
      <protection/>
    </xf>
    <xf numFmtId="0" fontId="1" fillId="32" borderId="0" xfId="61" applyFont="1" applyFill="1">
      <alignment vertical="center"/>
      <protection/>
    </xf>
    <xf numFmtId="0" fontId="1" fillId="32" borderId="0" xfId="61" applyFill="1" applyAlignment="1">
      <alignment horizontal="right" vertical="center"/>
      <protection/>
    </xf>
    <xf numFmtId="0" fontId="6" fillId="32" borderId="0" xfId="61" applyFont="1" applyFill="1" applyAlignment="1">
      <alignment horizontal="center" vertical="center"/>
      <protection/>
    </xf>
    <xf numFmtId="0" fontId="7" fillId="32" borderId="0" xfId="61" applyFont="1" applyFill="1" applyAlignment="1">
      <alignment horizontal="center" vertical="center"/>
      <protection/>
    </xf>
    <xf numFmtId="0" fontId="1" fillId="33" borderId="10" xfId="61" applyFill="1" applyBorder="1" applyAlignment="1">
      <alignment horizontal="right" vertical="center"/>
      <protection/>
    </xf>
    <xf numFmtId="0" fontId="1" fillId="32" borderId="11" xfId="61" applyFont="1" applyFill="1" applyBorder="1" applyAlignment="1">
      <alignment horizontal="left" vertical="center"/>
      <protection/>
    </xf>
    <xf numFmtId="0" fontId="1" fillId="33" borderId="11" xfId="61" applyFont="1" applyFill="1" applyBorder="1" applyAlignment="1">
      <alignment horizontal="right" vertical="center"/>
      <protection/>
    </xf>
    <xf numFmtId="0" fontId="1" fillId="33" borderId="11" xfId="61" applyFill="1" applyBorder="1" applyAlignment="1">
      <alignment horizontal="right" vertical="center"/>
      <protection/>
    </xf>
    <xf numFmtId="0" fontId="1" fillId="32" borderId="12" xfId="61" applyFont="1" applyFill="1" applyBorder="1" applyAlignment="1">
      <alignment horizontal="left" vertical="center"/>
      <protection/>
    </xf>
    <xf numFmtId="0" fontId="49" fillId="32" borderId="0" xfId="61" applyFont="1" applyFill="1">
      <alignment vertical="center"/>
      <protection/>
    </xf>
    <xf numFmtId="0" fontId="1" fillId="32" borderId="13" xfId="61" applyFont="1" applyFill="1" applyBorder="1" applyAlignment="1">
      <alignment horizontal="center" vertical="center"/>
      <protection/>
    </xf>
    <xf numFmtId="0" fontId="1" fillId="32" borderId="13" xfId="61" applyFill="1" applyBorder="1" applyAlignment="1">
      <alignment horizontal="center" vertical="center"/>
      <protection/>
    </xf>
    <xf numFmtId="0" fontId="1" fillId="32" borderId="13" xfId="61" applyFill="1" applyBorder="1" applyAlignment="1">
      <alignment horizontal="left" vertical="center"/>
      <protection/>
    </xf>
    <xf numFmtId="14" fontId="1" fillId="32" borderId="0" xfId="61" applyNumberFormat="1" applyFill="1">
      <alignment vertical="center"/>
      <protection/>
    </xf>
    <xf numFmtId="0" fontId="1" fillId="32" borderId="0" xfId="61" applyNumberFormat="1" applyFill="1">
      <alignment vertical="center"/>
      <protection/>
    </xf>
    <xf numFmtId="0" fontId="1" fillId="33" borderId="14" xfId="61" applyFill="1" applyBorder="1" applyAlignment="1">
      <alignment horizontal="center" vertical="center"/>
      <protection/>
    </xf>
    <xf numFmtId="0" fontId="1" fillId="33" borderId="15" xfId="61" applyFill="1" applyBorder="1" applyAlignment="1">
      <alignment horizontal="center" vertical="center"/>
      <protection/>
    </xf>
    <xf numFmtId="0" fontId="1" fillId="32" borderId="0" xfId="61" applyFill="1" applyBorder="1" applyAlignment="1">
      <alignment vertical="center"/>
      <protection/>
    </xf>
    <xf numFmtId="0" fontId="1" fillId="32" borderId="0" xfId="61" applyFill="1" applyBorder="1" applyAlignment="1">
      <alignment horizontal="left" vertical="center"/>
      <protection/>
    </xf>
    <xf numFmtId="0" fontId="1" fillId="32" borderId="0" xfId="61" applyFill="1" applyBorder="1">
      <alignment vertical="center"/>
      <protection/>
    </xf>
    <xf numFmtId="0" fontId="1" fillId="34" borderId="0" xfId="61" applyFill="1">
      <alignment vertical="center"/>
      <protection/>
    </xf>
    <xf numFmtId="0" fontId="1" fillId="34" borderId="16" xfId="61" applyFill="1" applyBorder="1">
      <alignment vertical="center"/>
      <protection/>
    </xf>
    <xf numFmtId="0" fontId="1" fillId="34" borderId="10" xfId="61" applyFill="1" applyBorder="1">
      <alignment vertical="center"/>
      <protection/>
    </xf>
    <xf numFmtId="201" fontId="1" fillId="34" borderId="10" xfId="61" applyNumberFormat="1" applyFill="1" applyBorder="1">
      <alignment vertical="center"/>
      <protection/>
    </xf>
    <xf numFmtId="0" fontId="1" fillId="34" borderId="12" xfId="61" applyFill="1" applyBorder="1">
      <alignment vertical="center"/>
      <protection/>
    </xf>
    <xf numFmtId="202" fontId="1" fillId="34" borderId="10" xfId="61" applyNumberFormat="1" applyFill="1" applyBorder="1">
      <alignment vertical="center"/>
      <protection/>
    </xf>
    <xf numFmtId="201" fontId="1" fillId="32" borderId="10" xfId="61" applyNumberFormat="1" applyFill="1" applyBorder="1">
      <alignment vertical="center"/>
      <protection/>
    </xf>
    <xf numFmtId="202" fontId="1" fillId="32" borderId="10" xfId="61" applyNumberFormat="1" applyFill="1" applyBorder="1">
      <alignment vertical="center"/>
      <protection/>
    </xf>
    <xf numFmtId="0" fontId="1" fillId="34" borderId="0" xfId="61" applyFill="1" applyAlignment="1">
      <alignment horizontal="center" vertical="center"/>
      <protection/>
    </xf>
    <xf numFmtId="1" fontId="1" fillId="34" borderId="16" xfId="61" applyNumberFormat="1" applyFill="1" applyBorder="1">
      <alignment vertical="center"/>
      <protection/>
    </xf>
    <xf numFmtId="0" fontId="8" fillId="35" borderId="0" xfId="61" applyFont="1" applyFill="1">
      <alignment vertical="center"/>
      <protection/>
    </xf>
    <xf numFmtId="0" fontId="9" fillId="36" borderId="17" xfId="61" applyFont="1" applyFill="1" applyBorder="1">
      <alignment vertical="center"/>
      <protection/>
    </xf>
    <xf numFmtId="0" fontId="9" fillId="35" borderId="0" xfId="61" applyFont="1" applyFill="1">
      <alignment vertical="center"/>
      <protection/>
    </xf>
    <xf numFmtId="0" fontId="9" fillId="36" borderId="18" xfId="61" applyFont="1" applyFill="1" applyBorder="1">
      <alignment vertical="center"/>
      <protection/>
    </xf>
    <xf numFmtId="0" fontId="9" fillId="36" borderId="10" xfId="61" applyFont="1" applyFill="1" applyBorder="1">
      <alignment vertical="center"/>
      <protection/>
    </xf>
    <xf numFmtId="0" fontId="49" fillId="35" borderId="0" xfId="61" applyFont="1" applyFill="1">
      <alignment vertical="center"/>
      <protection/>
    </xf>
    <xf numFmtId="0" fontId="10" fillId="35" borderId="0" xfId="61" applyFont="1" applyFill="1">
      <alignment vertical="center"/>
      <protection/>
    </xf>
    <xf numFmtId="0" fontId="1" fillId="35" borderId="19" xfId="61" applyFill="1" applyBorder="1" applyAlignment="1">
      <alignment horizontal="center" vertical="center"/>
      <protection/>
    </xf>
    <xf numFmtId="0" fontId="1" fillId="35" borderId="20" xfId="61" applyFill="1" applyBorder="1" applyAlignment="1">
      <alignment horizontal="center" vertical="center"/>
      <protection/>
    </xf>
    <xf numFmtId="0" fontId="1" fillId="35" borderId="21" xfId="61" applyFill="1" applyBorder="1" applyAlignment="1">
      <alignment horizontal="center" vertical="center"/>
      <protection/>
    </xf>
    <xf numFmtId="0" fontId="1" fillId="35" borderId="22" xfId="61" applyFill="1" applyBorder="1" applyAlignment="1">
      <alignment horizontal="center" vertical="center"/>
      <protection/>
    </xf>
    <xf numFmtId="0" fontId="1" fillId="35" borderId="23" xfId="61" applyFill="1" applyBorder="1" applyAlignment="1">
      <alignment horizontal="center" vertical="center"/>
      <protection/>
    </xf>
    <xf numFmtId="0" fontId="1" fillId="35" borderId="24" xfId="61" applyFill="1" applyBorder="1" applyAlignment="1">
      <alignment horizontal="center" vertical="center"/>
      <protection/>
    </xf>
    <xf numFmtId="0" fontId="9" fillId="36" borderId="25" xfId="61" applyFont="1" applyFill="1" applyBorder="1">
      <alignment vertical="center"/>
      <protection/>
    </xf>
    <xf numFmtId="0" fontId="9" fillId="36" borderId="26" xfId="61" applyFont="1" applyFill="1" applyBorder="1">
      <alignment vertical="center"/>
      <protection/>
    </xf>
    <xf numFmtId="0" fontId="9" fillId="36" borderId="11" xfId="61" applyFont="1" applyFill="1" applyBorder="1">
      <alignment vertical="center"/>
      <protection/>
    </xf>
    <xf numFmtId="38" fontId="1" fillId="33" borderId="19" xfId="49" applyFont="1" applyFill="1" applyBorder="1" applyAlignment="1">
      <alignment vertical="center"/>
    </xf>
    <xf numFmtId="0" fontId="9" fillId="36" borderId="27" xfId="61" applyFont="1" applyFill="1" applyBorder="1" applyAlignment="1">
      <alignment horizontal="center" vertical="center"/>
      <protection/>
    </xf>
    <xf numFmtId="0" fontId="9" fillId="36" borderId="25" xfId="61" applyFont="1" applyFill="1" applyBorder="1" applyAlignment="1">
      <alignment horizontal="center" vertical="center"/>
      <protection/>
    </xf>
    <xf numFmtId="0" fontId="9" fillId="36" borderId="28" xfId="61" applyFont="1" applyFill="1" applyBorder="1" applyAlignment="1">
      <alignment horizontal="center" vertical="center"/>
      <protection/>
    </xf>
    <xf numFmtId="0" fontId="9" fillId="36" borderId="29" xfId="61" applyFont="1" applyFill="1" applyBorder="1" applyAlignment="1">
      <alignment horizontal="left" vertical="center"/>
      <protection/>
    </xf>
    <xf numFmtId="0" fontId="9" fillId="36" borderId="30" xfId="61" applyFont="1" applyFill="1" applyBorder="1" applyAlignment="1">
      <alignment horizontal="left" vertical="center"/>
      <protection/>
    </xf>
    <xf numFmtId="0" fontId="9" fillId="36" borderId="31" xfId="61" applyFont="1" applyFill="1" applyBorder="1" applyAlignment="1">
      <alignment horizontal="left" vertical="center"/>
      <protection/>
    </xf>
    <xf numFmtId="0" fontId="9" fillId="36" borderId="32" xfId="61" applyFont="1" applyFill="1" applyBorder="1" applyAlignment="1">
      <alignment horizontal="left" vertical="center"/>
      <protection/>
    </xf>
    <xf numFmtId="0" fontId="9" fillId="36" borderId="11" xfId="61" applyFont="1" applyFill="1" applyBorder="1" applyAlignment="1">
      <alignment horizontal="left" vertical="center"/>
      <protection/>
    </xf>
    <xf numFmtId="0" fontId="9" fillId="36" borderId="12" xfId="61" applyFont="1" applyFill="1" applyBorder="1" applyAlignment="1">
      <alignment horizontal="left" vertical="center"/>
      <protection/>
    </xf>
    <xf numFmtId="38" fontId="1" fillId="33" borderId="21" xfId="49" applyFont="1" applyFill="1" applyBorder="1" applyAlignment="1">
      <alignment vertical="center"/>
    </xf>
    <xf numFmtId="0" fontId="1" fillId="0" borderId="14" xfId="61" applyFill="1" applyBorder="1" applyAlignment="1">
      <alignment horizontal="center" vertical="center"/>
      <protection/>
    </xf>
    <xf numFmtId="0" fontId="1" fillId="0" borderId="15" xfId="61" applyFill="1" applyBorder="1" applyAlignment="1">
      <alignment horizontal="center" vertical="center"/>
      <protection/>
    </xf>
    <xf numFmtId="0" fontId="1" fillId="35" borderId="20" xfId="61" applyFont="1" applyFill="1" applyBorder="1" applyAlignment="1">
      <alignment horizontal="center" vertical="center"/>
      <protection/>
    </xf>
    <xf numFmtId="0" fontId="1" fillId="35" borderId="22" xfId="61" applyFont="1" applyFill="1" applyBorder="1" applyAlignment="1">
      <alignment horizontal="center" vertical="center"/>
      <protection/>
    </xf>
    <xf numFmtId="0" fontId="10" fillId="35" borderId="13" xfId="61" applyFont="1" applyFill="1" applyBorder="1" applyAlignment="1">
      <alignment horizontal="left" vertical="center" wrapText="1"/>
      <protection/>
    </xf>
    <xf numFmtId="0" fontId="10" fillId="35" borderId="13" xfId="61" applyFont="1" applyFill="1" applyBorder="1" applyAlignment="1">
      <alignment horizontal="left" vertical="center"/>
      <protection/>
    </xf>
    <xf numFmtId="0" fontId="1" fillId="0" borderId="33" xfId="61" applyFill="1" applyBorder="1" applyAlignment="1">
      <alignment horizontal="center" vertical="center"/>
      <protection/>
    </xf>
    <xf numFmtId="0" fontId="1" fillId="33" borderId="33" xfId="61" applyFill="1" applyBorder="1" applyAlignment="1">
      <alignment horizontal="center" vertical="center"/>
      <protection/>
    </xf>
    <xf numFmtId="0" fontId="1" fillId="35" borderId="34" xfId="61" applyFill="1" applyBorder="1" applyAlignment="1">
      <alignment horizontal="center" vertical="center"/>
      <protection/>
    </xf>
    <xf numFmtId="38" fontId="1" fillId="33" borderId="34" xfId="49" applyFont="1" applyFill="1" applyBorder="1" applyAlignment="1">
      <alignment vertical="center"/>
    </xf>
    <xf numFmtId="0" fontId="1" fillId="35" borderId="35" xfId="61" applyFill="1" applyBorder="1" applyAlignment="1">
      <alignment horizontal="center" vertical="center"/>
      <protection/>
    </xf>
    <xf numFmtId="0" fontId="1" fillId="35" borderId="36" xfId="61" applyFill="1" applyBorder="1" applyAlignment="1">
      <alignment horizontal="center" vertical="center"/>
      <protection/>
    </xf>
    <xf numFmtId="0" fontId="1" fillId="35" borderId="36" xfId="61" applyFont="1" applyFill="1" applyBorder="1" applyAlignment="1">
      <alignment horizontal="center" vertical="center"/>
      <protection/>
    </xf>
    <xf numFmtId="0" fontId="9" fillId="36" borderId="37" xfId="61" applyFont="1" applyFill="1" applyBorder="1" applyAlignment="1">
      <alignment horizontal="center" vertical="center"/>
      <protection/>
    </xf>
    <xf numFmtId="0" fontId="9" fillId="36" borderId="38" xfId="61" applyFont="1" applyFill="1" applyBorder="1" applyAlignment="1">
      <alignment horizontal="center" vertical="center"/>
      <protection/>
    </xf>
    <xf numFmtId="0" fontId="9" fillId="36" borderId="39" xfId="61" applyFont="1" applyFill="1" applyBorder="1" applyAlignment="1">
      <alignment horizontal="center" vertical="center"/>
      <protection/>
    </xf>
    <xf numFmtId="0" fontId="9" fillId="36" borderId="40" xfId="61" applyFont="1" applyFill="1" applyBorder="1">
      <alignment vertical="center"/>
      <protection/>
    </xf>
    <xf numFmtId="0" fontId="9" fillId="36" borderId="41" xfId="61" applyFont="1" applyFill="1" applyBorder="1">
      <alignment vertical="center"/>
      <protection/>
    </xf>
    <xf numFmtId="0" fontId="9" fillId="36" borderId="42" xfId="61" applyFont="1" applyFill="1" applyBorder="1">
      <alignment vertical="center"/>
      <protection/>
    </xf>
    <xf numFmtId="0" fontId="7" fillId="32" borderId="0" xfId="61" applyFont="1" applyFill="1" applyAlignment="1">
      <alignment vertical="center"/>
      <protection/>
    </xf>
    <xf numFmtId="0" fontId="9" fillId="36" borderId="17" xfId="61" applyFont="1" applyFill="1" applyBorder="1" applyAlignment="1">
      <alignment horizontal="center" vertical="center"/>
      <protection/>
    </xf>
    <xf numFmtId="204" fontId="1" fillId="35" borderId="19" xfId="61" applyNumberFormat="1" applyFill="1" applyBorder="1" applyAlignment="1">
      <alignment horizontal="right" vertical="center"/>
      <protection/>
    </xf>
    <xf numFmtId="204" fontId="1" fillId="35" borderId="21" xfId="61" applyNumberFormat="1" applyFill="1" applyBorder="1" applyAlignment="1">
      <alignment horizontal="right" vertical="center"/>
      <protection/>
    </xf>
    <xf numFmtId="204" fontId="1" fillId="35" borderId="34" xfId="61" applyNumberFormat="1" applyFill="1" applyBorder="1" applyAlignment="1">
      <alignment horizontal="right" vertical="center"/>
      <protection/>
    </xf>
    <xf numFmtId="0" fontId="1" fillId="6" borderId="16" xfId="61" applyFill="1" applyBorder="1" applyAlignment="1">
      <alignment horizontal="center" vertical="center"/>
      <protection/>
    </xf>
    <xf numFmtId="0" fontId="1" fillId="6" borderId="10" xfId="61" applyFill="1" applyBorder="1" applyAlignment="1">
      <alignment horizontal="center" vertical="center"/>
      <protection/>
    </xf>
    <xf numFmtId="0" fontId="1" fillId="6" borderId="10" xfId="61" applyFill="1" applyBorder="1" applyAlignment="1">
      <alignment horizontal="left" vertical="center"/>
      <protection/>
    </xf>
    <xf numFmtId="0" fontId="1" fillId="6" borderId="11" xfId="61" applyFill="1" applyBorder="1" applyAlignment="1">
      <alignment horizontal="center" vertical="center"/>
      <protection/>
    </xf>
    <xf numFmtId="0" fontId="1" fillId="37" borderId="16" xfId="61" applyFill="1" applyBorder="1" applyAlignment="1">
      <alignment horizontal="left" vertical="center"/>
      <protection/>
    </xf>
    <xf numFmtId="0" fontId="1" fillId="37" borderId="10" xfId="61" applyFill="1" applyBorder="1" applyAlignment="1">
      <alignment horizontal="left" vertical="center"/>
      <protection/>
    </xf>
    <xf numFmtId="0" fontId="1" fillId="37" borderId="12" xfId="61" applyFill="1" applyBorder="1" applyAlignment="1">
      <alignment horizontal="center" vertical="center"/>
      <protection/>
    </xf>
    <xf numFmtId="0" fontId="1" fillId="37" borderId="11" xfId="61" applyFill="1" applyBorder="1" applyAlignment="1">
      <alignment horizontal="center" vertical="center"/>
      <protection/>
    </xf>
    <xf numFmtId="0" fontId="1" fillId="37" borderId="10" xfId="61" applyFill="1" applyBorder="1" applyAlignment="1">
      <alignment horizontal="center" vertical="center"/>
      <protection/>
    </xf>
    <xf numFmtId="204" fontId="1" fillId="37" borderId="10" xfId="61" applyNumberFormat="1" applyFill="1" applyBorder="1" applyAlignment="1">
      <alignment horizontal="right" vertical="center"/>
      <protection/>
    </xf>
    <xf numFmtId="0" fontId="1" fillId="37" borderId="12" xfId="61" applyFont="1" applyFill="1" applyBorder="1" applyAlignment="1">
      <alignment horizontal="center" vertical="center"/>
      <protection/>
    </xf>
    <xf numFmtId="0" fontId="10" fillId="35" borderId="0" xfId="61" applyFont="1" applyFill="1" applyBorder="1" applyAlignment="1">
      <alignment horizontal="left" vertical="center"/>
      <protection/>
    </xf>
    <xf numFmtId="0" fontId="10" fillId="35" borderId="0" xfId="61" applyFont="1" applyFill="1" applyBorder="1" applyAlignment="1">
      <alignment horizontal="left" vertical="center" wrapText="1"/>
      <protection/>
    </xf>
    <xf numFmtId="0" fontId="1" fillId="35" borderId="43" xfId="61" applyFill="1" applyBorder="1">
      <alignment vertical="center"/>
      <protection/>
    </xf>
    <xf numFmtId="0" fontId="10" fillId="35" borderId="44" xfId="61" applyFont="1" applyFill="1" applyBorder="1">
      <alignment vertical="center"/>
      <protection/>
    </xf>
    <xf numFmtId="0" fontId="1" fillId="35" borderId="44" xfId="61" applyFont="1" applyFill="1" applyBorder="1">
      <alignment vertical="center"/>
      <protection/>
    </xf>
    <xf numFmtId="0" fontId="11" fillId="35" borderId="45" xfId="61" applyFont="1" applyFill="1" applyBorder="1">
      <alignment vertical="center"/>
      <protection/>
    </xf>
    <xf numFmtId="0" fontId="7" fillId="32" borderId="0" xfId="61" applyFont="1" applyFill="1" applyAlignment="1">
      <alignment horizontal="center" vertical="center"/>
      <protection/>
    </xf>
    <xf numFmtId="0" fontId="1" fillId="32" borderId="16" xfId="61" applyFill="1" applyBorder="1" applyAlignment="1">
      <alignment horizontal="center" vertical="center"/>
      <protection/>
    </xf>
    <xf numFmtId="0" fontId="1" fillId="32" borderId="10" xfId="6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32" borderId="10" xfId="61" applyFill="1" applyBorder="1" applyAlignment="1">
      <alignment vertical="center"/>
      <protection/>
    </xf>
    <xf numFmtId="0" fontId="1" fillId="33" borderId="16" xfId="61" applyFill="1" applyBorder="1" applyAlignment="1">
      <alignment horizontal="center" vertical="center"/>
      <protection/>
    </xf>
    <xf numFmtId="0" fontId="1" fillId="6" borderId="0" xfId="61" applyFill="1" applyAlignment="1">
      <alignment horizontal="center" vertical="center"/>
      <protection/>
    </xf>
    <xf numFmtId="0" fontId="1" fillId="32" borderId="16" xfId="61" applyFill="1" applyBorder="1" applyAlignment="1">
      <alignment vertical="center"/>
      <protection/>
    </xf>
    <xf numFmtId="0" fontId="12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61" applyFont="1" applyFill="1" applyBorder="1" applyAlignment="1">
      <alignment horizontal="left" vertical="center" wrapText="1"/>
      <protection/>
    </xf>
    <xf numFmtId="0" fontId="1" fillId="33" borderId="11" xfId="61" applyFont="1" applyFill="1" applyBorder="1" applyAlignment="1">
      <alignment horizontal="left" vertical="center" wrapText="1"/>
      <protection/>
    </xf>
    <xf numFmtId="0" fontId="1" fillId="33" borderId="12" xfId="61" applyFont="1" applyFill="1" applyBorder="1" applyAlignment="1">
      <alignment horizontal="left" vertical="center" wrapText="1"/>
      <protection/>
    </xf>
    <xf numFmtId="0" fontId="1" fillId="32" borderId="10" xfId="61" applyFill="1" applyBorder="1" applyAlignment="1">
      <alignment horizontal="center" vertical="center"/>
      <protection/>
    </xf>
    <xf numFmtId="0" fontId="1" fillId="32" borderId="11" xfId="61" applyFill="1" applyBorder="1" applyAlignment="1">
      <alignment horizontal="center" vertical="center"/>
      <protection/>
    </xf>
    <xf numFmtId="0" fontId="1" fillId="32" borderId="12" xfId="61" applyFill="1" applyBorder="1" applyAlignment="1">
      <alignment horizontal="center" vertical="center"/>
      <protection/>
    </xf>
    <xf numFmtId="0" fontId="1" fillId="32" borderId="10" xfId="61" applyFill="1" applyBorder="1" applyAlignment="1">
      <alignment horizontal="left" vertical="center" wrapText="1"/>
      <protection/>
    </xf>
    <xf numFmtId="0" fontId="1" fillId="32" borderId="11" xfId="61" applyFill="1" applyBorder="1" applyAlignment="1">
      <alignment horizontal="left" vertical="center" wrapText="1"/>
      <protection/>
    </xf>
    <xf numFmtId="0" fontId="1" fillId="32" borderId="12" xfId="61" applyFill="1" applyBorder="1" applyAlignment="1">
      <alignment horizontal="left" vertical="center" wrapText="1"/>
      <protection/>
    </xf>
    <xf numFmtId="0" fontId="1" fillId="32" borderId="46" xfId="61" applyFont="1" applyFill="1" applyBorder="1" applyAlignment="1">
      <alignment horizontal="center" vertical="center"/>
      <protection/>
    </xf>
    <xf numFmtId="0" fontId="1" fillId="32" borderId="46" xfId="61" applyFill="1" applyBorder="1" applyAlignment="1">
      <alignment horizontal="center" vertical="center"/>
      <protection/>
    </xf>
    <xf numFmtId="0" fontId="1" fillId="33" borderId="47" xfId="61" applyFill="1" applyBorder="1" applyAlignment="1">
      <alignment horizontal="left" vertical="center" shrinkToFit="1"/>
      <protection/>
    </xf>
    <xf numFmtId="0" fontId="1" fillId="33" borderId="48" xfId="61" applyFill="1" applyBorder="1" applyAlignment="1">
      <alignment horizontal="left" vertical="center" shrinkToFit="1"/>
      <protection/>
    </xf>
    <xf numFmtId="0" fontId="1" fillId="33" borderId="49" xfId="61" applyFill="1" applyBorder="1" applyAlignment="1">
      <alignment horizontal="left" vertical="center" shrinkToFit="1"/>
      <protection/>
    </xf>
    <xf numFmtId="0" fontId="1" fillId="32" borderId="16" xfId="61" applyFill="1" applyBorder="1" applyAlignment="1">
      <alignment horizontal="left" vertical="center" wrapText="1"/>
      <protection/>
    </xf>
    <xf numFmtId="0" fontId="6" fillId="32" borderId="0" xfId="61" applyFont="1" applyFill="1" applyAlignment="1">
      <alignment horizontal="center" vertical="center"/>
      <protection/>
    </xf>
    <xf numFmtId="0" fontId="7" fillId="32" borderId="0" xfId="61" applyFont="1" applyFill="1" applyAlignment="1">
      <alignment horizontal="center" vertical="center"/>
      <protection/>
    </xf>
    <xf numFmtId="0" fontId="1" fillId="32" borderId="14" xfId="61" applyFont="1" applyFill="1" applyBorder="1" applyAlignment="1">
      <alignment horizontal="center" vertical="center"/>
      <protection/>
    </xf>
    <xf numFmtId="0" fontId="1" fillId="32" borderId="15" xfId="61" applyFont="1" applyFill="1" applyBorder="1" applyAlignment="1">
      <alignment horizontal="center" vertical="center"/>
      <protection/>
    </xf>
    <xf numFmtId="0" fontId="1" fillId="32" borderId="15" xfId="61" applyFill="1" applyBorder="1" applyAlignment="1">
      <alignment horizontal="center" vertical="center"/>
      <protection/>
    </xf>
    <xf numFmtId="0" fontId="1" fillId="32" borderId="16" xfId="61" applyFont="1" applyFill="1" applyBorder="1" applyAlignment="1">
      <alignment horizontal="center" vertical="center"/>
      <protection/>
    </xf>
    <xf numFmtId="0" fontId="1" fillId="32" borderId="16" xfId="61" applyFill="1" applyBorder="1" applyAlignment="1">
      <alignment horizontal="center" vertical="center"/>
      <protection/>
    </xf>
    <xf numFmtId="0" fontId="1" fillId="33" borderId="21" xfId="61" applyFill="1" applyBorder="1" applyAlignment="1">
      <alignment horizontal="left" vertical="center" shrinkToFit="1"/>
      <protection/>
    </xf>
    <xf numFmtId="0" fontId="1" fillId="33" borderId="24" xfId="61" applyFill="1" applyBorder="1" applyAlignment="1">
      <alignment horizontal="left" vertical="center" shrinkToFit="1"/>
      <protection/>
    </xf>
    <xf numFmtId="0" fontId="1" fillId="33" borderId="22" xfId="61" applyFill="1" applyBorder="1" applyAlignment="1">
      <alignment horizontal="left" vertical="center" shrinkToFit="1"/>
      <protection/>
    </xf>
    <xf numFmtId="0" fontId="1" fillId="33" borderId="19" xfId="61" applyFill="1" applyBorder="1" applyAlignment="1">
      <alignment horizontal="left" vertical="center" shrinkToFit="1"/>
      <protection/>
    </xf>
    <xf numFmtId="0" fontId="1" fillId="33" borderId="23" xfId="61" applyFill="1" applyBorder="1" applyAlignment="1">
      <alignment horizontal="left" vertical="center" shrinkToFit="1"/>
      <protection/>
    </xf>
    <xf numFmtId="0" fontId="1" fillId="33" borderId="20" xfId="61" applyFill="1" applyBorder="1" applyAlignment="1">
      <alignment horizontal="left" vertical="center" shrinkToFit="1"/>
      <protection/>
    </xf>
    <xf numFmtId="0" fontId="1" fillId="33" borderId="10" xfId="61" applyFill="1" applyBorder="1" applyAlignment="1">
      <alignment horizontal="left" vertical="center" shrinkToFit="1"/>
      <protection/>
    </xf>
    <xf numFmtId="0" fontId="1" fillId="33" borderId="11" xfId="61" applyFill="1" applyBorder="1" applyAlignment="1">
      <alignment horizontal="left" vertical="center" shrinkToFit="1"/>
      <protection/>
    </xf>
    <xf numFmtId="0" fontId="1" fillId="33" borderId="12" xfId="61" applyFill="1" applyBorder="1" applyAlignment="1">
      <alignment horizontal="left" vertical="center" shrinkToFit="1"/>
      <protection/>
    </xf>
    <xf numFmtId="0" fontId="0" fillId="0" borderId="0" xfId="0" applyAlignment="1">
      <alignment horizontal="center" vertical="center"/>
    </xf>
    <xf numFmtId="0" fontId="9" fillId="36" borderId="32" xfId="61" applyFont="1" applyFill="1" applyBorder="1" applyAlignment="1">
      <alignment horizontal="left" vertical="center"/>
      <protection/>
    </xf>
    <xf numFmtId="0" fontId="9" fillId="36" borderId="11" xfId="61" applyFont="1" applyFill="1" applyBorder="1" applyAlignment="1">
      <alignment horizontal="left" vertical="center"/>
      <protection/>
    </xf>
    <xf numFmtId="0" fontId="9" fillId="36" borderId="27" xfId="61" applyFont="1" applyFill="1" applyBorder="1" applyAlignment="1">
      <alignment horizontal="center" vertical="center"/>
      <protection/>
    </xf>
    <xf numFmtId="0" fontId="9" fillId="36" borderId="25" xfId="61" applyFont="1" applyFill="1" applyBorder="1" applyAlignment="1">
      <alignment horizontal="center" vertical="center"/>
      <protection/>
    </xf>
    <xf numFmtId="0" fontId="9" fillId="36" borderId="29" xfId="61" applyFont="1" applyFill="1" applyBorder="1" applyAlignment="1">
      <alignment horizontal="left" vertical="center"/>
      <protection/>
    </xf>
    <xf numFmtId="0" fontId="9" fillId="36" borderId="30" xfId="61" applyFont="1" applyFill="1" applyBorder="1" applyAlignment="1">
      <alignment horizontal="left" vertical="center"/>
      <protection/>
    </xf>
    <xf numFmtId="0" fontId="1" fillId="6" borderId="10" xfId="61" applyFill="1" applyBorder="1" applyAlignment="1">
      <alignment horizontal="center" vertical="center"/>
      <protection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1" fillId="37" borderId="10" xfId="6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" fillId="34" borderId="16" xfId="6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9" width="9.875" style="1" customWidth="1"/>
    <col min="10" max="13" width="9.125" style="1" customWidth="1"/>
    <col min="14" max="14" width="12.00390625" style="1" bestFit="1" customWidth="1"/>
    <col min="15" max="15" width="9.125" style="1" customWidth="1"/>
    <col min="16" max="16" width="10.875" style="1" bestFit="1" customWidth="1"/>
    <col min="17" max="16384" width="9.125" style="1" customWidth="1"/>
  </cols>
  <sheetData>
    <row r="1" spans="6:9" ht="13.5">
      <c r="F1" s="2"/>
      <c r="I1" s="3" t="s">
        <v>8</v>
      </c>
    </row>
    <row r="4" spans="1:9" ht="21">
      <c r="A4" s="126" t="s">
        <v>92</v>
      </c>
      <c r="B4" s="126"/>
      <c r="C4" s="126"/>
      <c r="D4" s="126"/>
      <c r="E4" s="126"/>
      <c r="F4" s="126"/>
      <c r="G4" s="126"/>
      <c r="H4" s="126"/>
      <c r="I4" s="126"/>
    </row>
    <row r="5" spans="1:9" ht="13.5" customHeight="1">
      <c r="A5" s="126"/>
      <c r="B5" s="126"/>
      <c r="C5" s="126"/>
      <c r="D5" s="126"/>
      <c r="E5" s="126"/>
      <c r="F5" s="126"/>
      <c r="G5" s="126"/>
      <c r="H5" s="126"/>
      <c r="I5" s="126"/>
    </row>
    <row r="6" spans="1:9" ht="14.25">
      <c r="A6" s="127" t="s">
        <v>0</v>
      </c>
      <c r="B6" s="127"/>
      <c r="C6" s="127"/>
      <c r="D6" s="127"/>
      <c r="E6" s="127"/>
      <c r="F6" s="127"/>
      <c r="G6" s="127"/>
      <c r="H6" s="127"/>
      <c r="I6" s="127"/>
    </row>
    <row r="9" ht="13.5">
      <c r="A9" s="2" t="s">
        <v>4</v>
      </c>
    </row>
    <row r="10" ht="13.5">
      <c r="A10" s="2"/>
    </row>
    <row r="11" ht="13.5">
      <c r="A11" s="2" t="s">
        <v>93</v>
      </c>
    </row>
    <row r="12" spans="1:9" ht="21" customHeight="1">
      <c r="A12" s="128" t="s">
        <v>94</v>
      </c>
      <c r="B12" s="128"/>
      <c r="C12" s="128"/>
      <c r="D12" s="136" t="s">
        <v>100</v>
      </c>
      <c r="E12" s="137"/>
      <c r="F12" s="137"/>
      <c r="G12" s="137"/>
      <c r="H12" s="137"/>
      <c r="I12" s="138"/>
    </row>
    <row r="13" spans="1:9" ht="21" customHeight="1">
      <c r="A13" s="129" t="s">
        <v>88</v>
      </c>
      <c r="B13" s="130"/>
      <c r="C13" s="130"/>
      <c r="D13" s="133" t="s">
        <v>95</v>
      </c>
      <c r="E13" s="134"/>
      <c r="F13" s="134"/>
      <c r="G13" s="134"/>
      <c r="H13" s="134"/>
      <c r="I13" s="135"/>
    </row>
    <row r="14" spans="1:9" ht="21" customHeight="1">
      <c r="A14" s="120" t="s">
        <v>96</v>
      </c>
      <c r="B14" s="121"/>
      <c r="C14" s="121"/>
      <c r="D14" s="122" t="s">
        <v>97</v>
      </c>
      <c r="E14" s="123"/>
      <c r="F14" s="123"/>
      <c r="G14" s="123"/>
      <c r="H14" s="123"/>
      <c r="I14" s="124"/>
    </row>
    <row r="15" spans="1:9" ht="13.5">
      <c r="A15" s="12"/>
      <c r="B15" s="13"/>
      <c r="C15" s="13"/>
      <c r="D15" s="14"/>
      <c r="E15" s="14"/>
      <c r="F15" s="14"/>
      <c r="G15" s="14"/>
      <c r="H15" s="14"/>
      <c r="I15" s="14"/>
    </row>
    <row r="16" ht="13.5">
      <c r="A16" s="2" t="s">
        <v>98</v>
      </c>
    </row>
    <row r="17" spans="1:9" ht="19.5" customHeight="1">
      <c r="A17" s="131" t="s">
        <v>102</v>
      </c>
      <c r="B17" s="132"/>
      <c r="C17" s="132"/>
      <c r="D17" s="139" t="s">
        <v>99</v>
      </c>
      <c r="E17" s="140"/>
      <c r="F17" s="140"/>
      <c r="G17" s="140"/>
      <c r="H17" s="140"/>
      <c r="I17" s="141"/>
    </row>
    <row r="19" ht="13.5">
      <c r="A19" s="2" t="s">
        <v>101</v>
      </c>
    </row>
    <row r="20" spans="1:16" ht="19.5" customHeight="1">
      <c r="A20" s="131" t="s">
        <v>103</v>
      </c>
      <c r="B20" s="132"/>
      <c r="C20" s="132"/>
      <c r="D20" s="6">
        <v>2018</v>
      </c>
      <c r="E20" s="7" t="s">
        <v>1</v>
      </c>
      <c r="F20" s="8">
        <v>12</v>
      </c>
      <c r="G20" s="7" t="s">
        <v>2</v>
      </c>
      <c r="H20" s="9">
        <v>1</v>
      </c>
      <c r="I20" s="10" t="s">
        <v>3</v>
      </c>
      <c r="N20" s="15"/>
      <c r="P20" s="16"/>
    </row>
    <row r="21" ht="13.5">
      <c r="D21" s="11" t="s">
        <v>89</v>
      </c>
    </row>
    <row r="22" ht="13.5">
      <c r="A22" s="2" t="s">
        <v>104</v>
      </c>
    </row>
    <row r="23" spans="1:9" ht="60" customHeight="1">
      <c r="A23" s="108" t="s">
        <v>105</v>
      </c>
      <c r="B23" s="109"/>
      <c r="C23" s="109"/>
      <c r="D23" s="109"/>
      <c r="E23" s="109"/>
      <c r="F23" s="109"/>
      <c r="G23" s="109"/>
      <c r="H23" s="109"/>
      <c r="I23" s="110"/>
    </row>
    <row r="25" ht="13.5">
      <c r="A25" s="2" t="s">
        <v>90</v>
      </c>
    </row>
    <row r="26" spans="1:9" ht="13.5">
      <c r="A26" s="102" t="s">
        <v>5</v>
      </c>
      <c r="B26" s="114" t="s">
        <v>6</v>
      </c>
      <c r="C26" s="115"/>
      <c r="D26" s="115"/>
      <c r="E26" s="115"/>
      <c r="F26" s="115"/>
      <c r="G26" s="115"/>
      <c r="H26" s="116"/>
      <c r="I26" s="101" t="s">
        <v>7</v>
      </c>
    </row>
    <row r="27" spans="1:9" ht="29.25" customHeight="1">
      <c r="A27" s="104">
        <v>1</v>
      </c>
      <c r="B27" s="117" t="s">
        <v>107</v>
      </c>
      <c r="C27" s="118"/>
      <c r="D27" s="118"/>
      <c r="E27" s="118"/>
      <c r="F27" s="118"/>
      <c r="G27" s="118"/>
      <c r="H27" s="119"/>
      <c r="I27" s="105"/>
    </row>
    <row r="28" spans="1:9" ht="29.25" customHeight="1">
      <c r="A28" s="107">
        <v>2</v>
      </c>
      <c r="B28" s="125" t="s">
        <v>106</v>
      </c>
      <c r="C28" s="125"/>
      <c r="D28" s="125"/>
      <c r="E28" s="125"/>
      <c r="F28" s="125"/>
      <c r="G28" s="125"/>
      <c r="H28" s="125"/>
      <c r="I28" s="105"/>
    </row>
    <row r="29" spans="1:9" ht="13.5">
      <c r="A29" s="19"/>
      <c r="B29" s="20"/>
      <c r="C29" s="20"/>
      <c r="D29" s="20"/>
      <c r="E29" s="20"/>
      <c r="F29" s="20"/>
      <c r="G29" s="20"/>
      <c r="H29" s="20"/>
      <c r="I29" s="21"/>
    </row>
    <row r="30" ht="13.5">
      <c r="A30" s="2" t="s">
        <v>91</v>
      </c>
    </row>
    <row r="31" spans="1:9" ht="60" customHeight="1">
      <c r="A31" s="111" t="s">
        <v>108</v>
      </c>
      <c r="B31" s="112"/>
      <c r="C31" s="112"/>
      <c r="D31" s="112"/>
      <c r="E31" s="112"/>
      <c r="F31" s="112"/>
      <c r="G31" s="112"/>
      <c r="H31" s="112"/>
      <c r="I31" s="113"/>
    </row>
  </sheetData>
  <sheetProtection/>
  <mergeCells count="17">
    <mergeCell ref="A4:I4"/>
    <mergeCell ref="A5:I5"/>
    <mergeCell ref="A6:I6"/>
    <mergeCell ref="A12:C12"/>
    <mergeCell ref="A13:C13"/>
    <mergeCell ref="A20:C20"/>
    <mergeCell ref="D13:I13"/>
    <mergeCell ref="D12:I12"/>
    <mergeCell ref="A17:C17"/>
    <mergeCell ref="D17:I17"/>
    <mergeCell ref="A23:I23"/>
    <mergeCell ref="A31:I31"/>
    <mergeCell ref="B26:H26"/>
    <mergeCell ref="B27:H27"/>
    <mergeCell ref="A14:C14"/>
    <mergeCell ref="D14:I14"/>
    <mergeCell ref="B28:H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L36" sqref="L36"/>
    </sheetView>
  </sheetViews>
  <sheetFormatPr defaultColWidth="9.00390625" defaultRowHeight="12.75"/>
  <cols>
    <col min="1" max="1" width="5.75390625" style="1" customWidth="1"/>
    <col min="2" max="2" width="7.125" style="1" customWidth="1"/>
    <col min="3" max="4" width="15.375" style="1" customWidth="1"/>
    <col min="5" max="5" width="11.625" style="1" customWidth="1"/>
    <col min="6" max="6" width="11.125" style="1" customWidth="1"/>
    <col min="7" max="7" width="11.375" style="1" customWidth="1"/>
    <col min="8" max="8" width="12.00390625" style="1" customWidth="1"/>
    <col min="9" max="9" width="9.75390625" style="1" customWidth="1"/>
    <col min="10" max="10" width="10.625" style="1" customWidth="1"/>
    <col min="11" max="11" width="12.875" style="1" customWidth="1"/>
    <col min="12" max="12" width="25.75390625" style="1" customWidth="1"/>
    <col min="13" max="13" width="20.125" style="1" customWidth="1"/>
    <col min="14" max="16384" width="9.125" style="1" customWidth="1"/>
  </cols>
  <sheetData>
    <row r="1" spans="2:11" ht="13.5">
      <c r="B1" s="32"/>
      <c r="C1" s="32"/>
      <c r="K1" s="3" t="str">
        <f>+'（入力シート１）基本情報'!I1</f>
        <v>排出量差分方式</v>
      </c>
    </row>
    <row r="2" spans="2:3" ht="13.5">
      <c r="B2" s="32"/>
      <c r="C2" s="32"/>
    </row>
    <row r="3" spans="2:3" ht="13.5">
      <c r="B3" s="32"/>
      <c r="C3" s="32"/>
    </row>
    <row r="4" spans="1:14" ht="21">
      <c r="A4" s="126" t="s">
        <v>87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4"/>
      <c r="M4" s="4"/>
      <c r="N4" s="4"/>
    </row>
    <row r="5" spans="1:14" ht="13.5" customHeight="1">
      <c r="A5" s="126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4"/>
      <c r="M5" s="4"/>
      <c r="N5" s="4"/>
    </row>
    <row r="6" spans="1:14" ht="14.25">
      <c r="A6" s="127" t="s">
        <v>82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5"/>
      <c r="M6" s="5"/>
      <c r="N6" s="5"/>
    </row>
    <row r="7" spans="1:14" ht="14.25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0"/>
      <c r="M7" s="100"/>
      <c r="N7" s="100"/>
    </row>
    <row r="8" spans="1:14" ht="14.25">
      <c r="A8" s="78"/>
      <c r="B8" s="78"/>
      <c r="C8" s="78"/>
      <c r="D8" s="78"/>
      <c r="E8" s="78"/>
      <c r="F8" s="78"/>
      <c r="G8" s="78"/>
      <c r="H8" s="78"/>
      <c r="I8" s="78"/>
      <c r="J8" s="78"/>
      <c r="L8" s="5"/>
      <c r="M8" s="5"/>
      <c r="N8" s="5"/>
    </row>
    <row r="9" spans="1:3" ht="12.75" customHeight="1">
      <c r="A9" s="1" t="s">
        <v>86</v>
      </c>
      <c r="B9" s="32"/>
      <c r="C9" s="32"/>
    </row>
    <row r="10" spans="1:10" s="34" customFormat="1" ht="12" thickBot="1">
      <c r="A10" s="33" t="s">
        <v>79</v>
      </c>
      <c r="B10" s="75"/>
      <c r="C10" s="145" t="s">
        <v>69</v>
      </c>
      <c r="D10" s="146"/>
      <c r="E10" s="45"/>
      <c r="F10" s="79" t="s">
        <v>10</v>
      </c>
      <c r="G10" s="49" t="s">
        <v>80</v>
      </c>
      <c r="H10" s="50"/>
      <c r="I10" s="50"/>
      <c r="J10" s="51"/>
    </row>
    <row r="11" spans="1:10" s="34" customFormat="1" ht="12" thickTop="1">
      <c r="A11" s="35">
        <v>1</v>
      </c>
      <c r="B11" s="76"/>
      <c r="C11" s="147" t="s">
        <v>15</v>
      </c>
      <c r="D11" s="148"/>
      <c r="E11" s="46"/>
      <c r="F11" s="72">
        <v>16</v>
      </c>
      <c r="G11" s="52" t="s">
        <v>42</v>
      </c>
      <c r="H11" s="53"/>
      <c r="I11" s="53"/>
      <c r="J11" s="54"/>
    </row>
    <row r="12" spans="1:10" s="34" customFormat="1" ht="11.25">
      <c r="A12" s="36">
        <v>2</v>
      </c>
      <c r="B12" s="77"/>
      <c r="C12" s="143" t="s">
        <v>19</v>
      </c>
      <c r="D12" s="144"/>
      <c r="E12" s="47"/>
      <c r="F12" s="73">
        <v>17</v>
      </c>
      <c r="G12" s="55" t="s">
        <v>43</v>
      </c>
      <c r="H12" s="56"/>
      <c r="I12" s="56"/>
      <c r="J12" s="57"/>
    </row>
    <row r="13" spans="1:10" s="34" customFormat="1" ht="11.25">
      <c r="A13" s="36">
        <v>3</v>
      </c>
      <c r="B13" s="77"/>
      <c r="C13" s="143" t="s">
        <v>21</v>
      </c>
      <c r="D13" s="144"/>
      <c r="E13" s="47"/>
      <c r="F13" s="73">
        <v>18</v>
      </c>
      <c r="G13" s="55" t="s">
        <v>46</v>
      </c>
      <c r="H13" s="56"/>
      <c r="I13" s="56"/>
      <c r="J13" s="57"/>
    </row>
    <row r="14" spans="1:10" s="34" customFormat="1" ht="11.25">
      <c r="A14" s="36">
        <v>4</v>
      </c>
      <c r="B14" s="77"/>
      <c r="C14" s="143" t="s">
        <v>22</v>
      </c>
      <c r="D14" s="144"/>
      <c r="E14" s="47"/>
      <c r="F14" s="73">
        <v>19</v>
      </c>
      <c r="G14" s="55" t="s">
        <v>49</v>
      </c>
      <c r="H14" s="56"/>
      <c r="I14" s="56"/>
      <c r="J14" s="57"/>
    </row>
    <row r="15" spans="1:10" s="34" customFormat="1" ht="11.25">
      <c r="A15" s="36">
        <v>5</v>
      </c>
      <c r="B15" s="77"/>
      <c r="C15" s="143" t="s">
        <v>23</v>
      </c>
      <c r="D15" s="144"/>
      <c r="E15" s="47"/>
      <c r="F15" s="73">
        <v>20</v>
      </c>
      <c r="G15" s="55" t="s">
        <v>50</v>
      </c>
      <c r="H15" s="56"/>
      <c r="I15" s="56"/>
      <c r="J15" s="57"/>
    </row>
    <row r="16" spans="1:10" s="34" customFormat="1" ht="11.25">
      <c r="A16" s="36">
        <v>6</v>
      </c>
      <c r="B16" s="77"/>
      <c r="C16" s="143" t="s">
        <v>24</v>
      </c>
      <c r="D16" s="144"/>
      <c r="E16" s="47"/>
      <c r="F16" s="73">
        <v>21</v>
      </c>
      <c r="G16" s="55" t="s">
        <v>51</v>
      </c>
      <c r="H16" s="56"/>
      <c r="I16" s="56"/>
      <c r="J16" s="57"/>
    </row>
    <row r="17" spans="1:10" s="34" customFormat="1" ht="11.25">
      <c r="A17" s="36">
        <v>7</v>
      </c>
      <c r="B17" s="77"/>
      <c r="C17" s="143" t="s">
        <v>25</v>
      </c>
      <c r="D17" s="144"/>
      <c r="E17" s="47"/>
      <c r="F17" s="73">
        <v>22</v>
      </c>
      <c r="G17" s="55" t="s">
        <v>52</v>
      </c>
      <c r="H17" s="56"/>
      <c r="I17" s="56"/>
      <c r="J17" s="57"/>
    </row>
    <row r="18" spans="1:10" s="34" customFormat="1" ht="11.25">
      <c r="A18" s="36">
        <v>8</v>
      </c>
      <c r="B18" s="77"/>
      <c r="C18" s="143" t="s">
        <v>26</v>
      </c>
      <c r="D18" s="144"/>
      <c r="E18" s="47"/>
      <c r="F18" s="73">
        <v>23</v>
      </c>
      <c r="G18" s="55" t="s">
        <v>53</v>
      </c>
      <c r="H18" s="56"/>
      <c r="I18" s="56"/>
      <c r="J18" s="57"/>
    </row>
    <row r="19" spans="1:10" s="34" customFormat="1" ht="11.25">
      <c r="A19" s="36">
        <v>9</v>
      </c>
      <c r="B19" s="77"/>
      <c r="C19" s="143" t="s">
        <v>29</v>
      </c>
      <c r="D19" s="144"/>
      <c r="E19" s="47"/>
      <c r="F19" s="73">
        <v>24</v>
      </c>
      <c r="G19" s="55" t="s">
        <v>54</v>
      </c>
      <c r="H19" s="56"/>
      <c r="I19" s="56"/>
      <c r="J19" s="57"/>
    </row>
    <row r="20" spans="1:10" s="34" customFormat="1" ht="11.25">
      <c r="A20" s="36">
        <v>10</v>
      </c>
      <c r="B20" s="77"/>
      <c r="C20" s="143" t="s">
        <v>30</v>
      </c>
      <c r="D20" s="144"/>
      <c r="E20" s="47"/>
      <c r="F20" s="73">
        <v>25</v>
      </c>
      <c r="G20" s="55" t="s">
        <v>55</v>
      </c>
      <c r="H20" s="56"/>
      <c r="I20" s="56"/>
      <c r="J20" s="57"/>
    </row>
    <row r="21" spans="1:10" s="34" customFormat="1" ht="11.25">
      <c r="A21" s="36">
        <v>11</v>
      </c>
      <c r="B21" s="77"/>
      <c r="C21" s="143" t="s">
        <v>31</v>
      </c>
      <c r="D21" s="144"/>
      <c r="E21" s="47"/>
      <c r="F21" s="73">
        <v>100</v>
      </c>
      <c r="G21" s="55" t="s">
        <v>59</v>
      </c>
      <c r="H21" s="56"/>
      <c r="I21" s="56"/>
      <c r="J21" s="57"/>
    </row>
    <row r="22" spans="1:10" s="34" customFormat="1" ht="11.25">
      <c r="A22" s="36">
        <v>12</v>
      </c>
      <c r="B22" s="77"/>
      <c r="C22" s="143" t="s">
        <v>32</v>
      </c>
      <c r="D22" s="144"/>
      <c r="E22" s="47"/>
      <c r="F22" s="73">
        <v>101</v>
      </c>
      <c r="G22" s="55" t="s">
        <v>60</v>
      </c>
      <c r="H22" s="56"/>
      <c r="I22" s="56"/>
      <c r="J22" s="57"/>
    </row>
    <row r="23" spans="1:10" s="34" customFormat="1" ht="11.25">
      <c r="A23" s="36">
        <v>13</v>
      </c>
      <c r="B23" s="77"/>
      <c r="C23" s="143" t="s">
        <v>33</v>
      </c>
      <c r="D23" s="144"/>
      <c r="E23" s="47"/>
      <c r="F23" s="73">
        <v>102</v>
      </c>
      <c r="G23" s="55" t="s">
        <v>61</v>
      </c>
      <c r="H23" s="56"/>
      <c r="I23" s="56"/>
      <c r="J23" s="57"/>
    </row>
    <row r="24" spans="1:10" s="34" customFormat="1" ht="11.25">
      <c r="A24" s="36">
        <v>14</v>
      </c>
      <c r="B24" s="77"/>
      <c r="C24" s="143" t="s">
        <v>37</v>
      </c>
      <c r="D24" s="144"/>
      <c r="E24" s="47"/>
      <c r="F24" s="73">
        <v>103</v>
      </c>
      <c r="G24" s="55" t="s">
        <v>62</v>
      </c>
      <c r="H24" s="56"/>
      <c r="I24" s="56"/>
      <c r="J24" s="57"/>
    </row>
    <row r="25" spans="1:10" s="34" customFormat="1" ht="11.25">
      <c r="A25" s="36">
        <v>15</v>
      </c>
      <c r="B25" s="77"/>
      <c r="C25" s="143" t="s">
        <v>41</v>
      </c>
      <c r="D25" s="144"/>
      <c r="E25" s="47"/>
      <c r="F25" s="74"/>
      <c r="G25" s="55"/>
      <c r="H25" s="56"/>
      <c r="I25" s="56"/>
      <c r="J25" s="57"/>
    </row>
    <row r="26" ht="13.5">
      <c r="A26" s="37" t="s">
        <v>70</v>
      </c>
    </row>
    <row r="28" spans="1:10" ht="15.75" customHeight="1">
      <c r="A28" s="2" t="s">
        <v>83</v>
      </c>
      <c r="J28" s="1">
        <f>IF(J24="","",IF(J14=25,ROUNDDOWN(J22*J24*44/12,1),IF(J14=103,ROUNDDOWN(J22*J24*44/12,1),ROUNDDOWN(J22*J23*J24*44/12,1))))</f>
      </c>
    </row>
    <row r="29" spans="1:4" ht="13.5" customHeight="1">
      <c r="A29" s="2" t="s">
        <v>81</v>
      </c>
      <c r="C29" s="106">
        <v>2015</v>
      </c>
      <c r="D29" s="1" t="s">
        <v>73</v>
      </c>
    </row>
    <row r="30" spans="1:11" ht="13.5">
      <c r="A30" s="83" t="s">
        <v>78</v>
      </c>
      <c r="B30" s="83" t="s">
        <v>10</v>
      </c>
      <c r="C30" s="84" t="s">
        <v>11</v>
      </c>
      <c r="D30" s="85" t="s">
        <v>76</v>
      </c>
      <c r="E30" s="86"/>
      <c r="F30" s="149" t="s">
        <v>12</v>
      </c>
      <c r="G30" s="151"/>
      <c r="H30" s="149" t="s">
        <v>14</v>
      </c>
      <c r="I30" s="150"/>
      <c r="J30" s="149" t="s">
        <v>75</v>
      </c>
      <c r="K30" s="151"/>
    </row>
    <row r="31" spans="1:11" ht="13.5" customHeight="1">
      <c r="A31" s="59">
        <v>1</v>
      </c>
      <c r="B31" s="17">
        <v>25</v>
      </c>
      <c r="C31" s="39" t="str">
        <f>IF(B31="","",LOOKUP(B31,'係数'!$A$3:$A$31,'係数'!$B$3:$B$31))</f>
        <v>電力（関西電力）</v>
      </c>
      <c r="D31" s="48">
        <v>210000</v>
      </c>
      <c r="E31" s="43" t="str">
        <f>IF(B31="","",LOOKUP(B31,'係数'!$A$3:$A$31,'係数'!$C$3:$C$31))</f>
        <v>（kWh/年）</v>
      </c>
      <c r="F31" s="39">
        <f>IF(B31="","",LOOKUP(B31,'係数'!$A$3:$A$31,'係数'!$D$3:$D$31))</f>
        <v>0.0036</v>
      </c>
      <c r="G31" s="40" t="str">
        <f>IF(B31="","",LOOKUP(B31,'係数'!$A$3:$A$31,'係数'!$E$3:$E$31))</f>
        <v>（GJ/kWh）</v>
      </c>
      <c r="H31" s="39">
        <f>IF(B31="","",LOOKUP(B31,'係数'!$A$3:$A$31,'係数'!$F$3:$F$31))</f>
        <v>0.0001364</v>
      </c>
      <c r="I31" s="43" t="str">
        <f>IF(B31="","",LOOKUP(B31,'係数'!$A$3:$A$31,'係数'!$G$3:$G$31))</f>
        <v>（tC/kWh）</v>
      </c>
      <c r="J31" s="80">
        <f>IF(B31="","",IF(B31=25,ROUNDDOWN(D31*H31*44/12,1),IF(B31=103,ROUNDDOWN(D31*H31*44/12,1),ROUNDDOWN(D31*F31*H31*44/12,1))))</f>
        <v>105</v>
      </c>
      <c r="K31" s="61" t="s">
        <v>72</v>
      </c>
    </row>
    <row r="32" spans="1:11" ht="13.5" customHeight="1">
      <c r="A32" s="60">
        <f>+A31+1</f>
        <v>2</v>
      </c>
      <c r="B32" s="18">
        <v>24</v>
      </c>
      <c r="C32" s="41" t="str">
        <f>IF(B32="","",LOOKUP(B32,'係数'!$A$3:$A$31,'係数'!$B$3:$B$31))</f>
        <v>都市ガス</v>
      </c>
      <c r="D32" s="58">
        <v>1500</v>
      </c>
      <c r="E32" s="44" t="str">
        <f>IF(B32="","",LOOKUP(B32,'係数'!$A$3:$A$31,'係数'!$C$3:$C$31))</f>
        <v>（Nm3/年）</v>
      </c>
      <c r="F32" s="41">
        <f>IF(B32="","",LOOKUP(B32,'係数'!$A$3:$A$31,'係数'!$D$3:$D$31))</f>
        <v>0.0448</v>
      </c>
      <c r="G32" s="42" t="str">
        <f>IF(B32="","",LOOKUP(B32,'係数'!$A$3:$A$31,'係数'!$E$3:$E$31))</f>
        <v>（GJ/Nm3）</v>
      </c>
      <c r="H32" s="41">
        <f>IF(B32="","",LOOKUP(B32,'係数'!$A$3:$A$31,'係数'!$F$3:$F$31))</f>
        <v>0.0136</v>
      </c>
      <c r="I32" s="44" t="str">
        <f>IF(B32="","",LOOKUP(B32,'係数'!$A$3:$A$31,'係数'!$G$3:$G$31))</f>
        <v>（tC/GJ）</v>
      </c>
      <c r="J32" s="81">
        <f aca="true" t="shared" si="0" ref="J32:J40">IF(B32="","",IF(B32=25,ROUNDDOWN(D32*H32*44/12,1),IF(B32=103,ROUNDDOWN(D32*H32*44/12,1),ROUNDDOWN(D32*F32*H32*44/12,1))))</f>
        <v>3.3</v>
      </c>
      <c r="K32" s="62" t="s">
        <v>74</v>
      </c>
    </row>
    <row r="33" spans="1:11" ht="13.5" customHeight="1">
      <c r="A33" s="60">
        <f aca="true" t="shared" si="1" ref="A33:A38">+A32+1</f>
        <v>3</v>
      </c>
      <c r="B33" s="18"/>
      <c r="C33" s="41">
        <f>IF(B33="","",LOOKUP(B33,'係数'!$A$3:$A$31,'係数'!$B$3:$B$31))</f>
      </c>
      <c r="D33" s="58"/>
      <c r="E33" s="44">
        <f>IF(B33="","",LOOKUP(B33,'係数'!$A$3:$A$31,'係数'!$C$3:$C$31))</f>
      </c>
      <c r="F33" s="41">
        <f>IF(B33="","",LOOKUP(B33,'係数'!$A$3:$A$31,'係数'!$D$3:$D$31))</f>
      </c>
      <c r="G33" s="42">
        <f>IF(B33="","",LOOKUP(B33,'係数'!$A$3:$A$31,'係数'!$E$3:$E$31))</f>
      </c>
      <c r="H33" s="41">
        <f>IF(B33="","",LOOKUP(B33,'係数'!$A$3:$A$31,'係数'!$F$3:$F$31))</f>
      </c>
      <c r="I33" s="44">
        <f>IF(B33="","",LOOKUP(B33,'係数'!$A$3:$A$31,'係数'!$G$3:$G$31))</f>
      </c>
      <c r="J33" s="81">
        <f t="shared" si="0"/>
      </c>
      <c r="K33" s="62" t="s">
        <v>74</v>
      </c>
    </row>
    <row r="34" spans="1:11" ht="13.5" customHeight="1">
      <c r="A34" s="60">
        <f t="shared" si="1"/>
        <v>4</v>
      </c>
      <c r="B34" s="18"/>
      <c r="C34" s="41">
        <f>IF(B34="","",LOOKUP(B34,'係数'!$A$3:$A$31,'係数'!$B$3:$B$31))</f>
      </c>
      <c r="D34" s="58"/>
      <c r="E34" s="44">
        <f>IF(B34="","",LOOKUP(B34,'係数'!$A$3:$A$31,'係数'!$C$3:$C$31))</f>
      </c>
      <c r="F34" s="41">
        <f>IF(B34="","",LOOKUP(B34,'係数'!$A$3:$A$31,'係数'!$D$3:$D$31))</f>
      </c>
      <c r="G34" s="42">
        <f>IF(B34="","",LOOKUP(B34,'係数'!$A$3:$A$31,'係数'!$E$3:$E$31))</f>
      </c>
      <c r="H34" s="41">
        <f>IF(B34="","",LOOKUP(B34,'係数'!$A$3:$A$31,'係数'!$F$3:$F$31))</f>
      </c>
      <c r="I34" s="44">
        <f>IF(B34="","",LOOKUP(B34,'係数'!$A$3:$A$31,'係数'!$G$3:$G$31))</f>
      </c>
      <c r="J34" s="81">
        <f t="shared" si="0"/>
      </c>
      <c r="K34" s="62" t="s">
        <v>74</v>
      </c>
    </row>
    <row r="35" spans="1:11" ht="13.5" customHeight="1">
      <c r="A35" s="60">
        <f t="shared" si="1"/>
        <v>5</v>
      </c>
      <c r="B35" s="18"/>
      <c r="C35" s="41">
        <f>IF(B35="","",LOOKUP(B35,'係数'!$A$3:$A$31,'係数'!$B$3:$B$31))</f>
      </c>
      <c r="D35" s="58"/>
      <c r="E35" s="44">
        <f>IF(B35="","",LOOKUP(B35,'係数'!$A$3:$A$31,'係数'!$C$3:$C$31))</f>
      </c>
      <c r="F35" s="41">
        <f>IF(B35="","",LOOKUP(B35,'係数'!$A$3:$A$31,'係数'!$D$3:$D$31))</f>
      </c>
      <c r="G35" s="42">
        <f>IF(B35="","",LOOKUP(B35,'係数'!$A$3:$A$31,'係数'!$E$3:$E$31))</f>
      </c>
      <c r="H35" s="41">
        <f>IF(B35="","",LOOKUP(B35,'係数'!$A$3:$A$31,'係数'!$F$3:$F$31))</f>
      </c>
      <c r="I35" s="44">
        <f>IF(B35="","",LOOKUP(B35,'係数'!$A$3:$A$31,'係数'!$G$3:$G$31))</f>
      </c>
      <c r="J35" s="81">
        <f t="shared" si="0"/>
      </c>
      <c r="K35" s="62" t="s">
        <v>74</v>
      </c>
    </row>
    <row r="36" spans="1:11" ht="13.5" customHeight="1">
      <c r="A36" s="60">
        <f t="shared" si="1"/>
        <v>6</v>
      </c>
      <c r="B36" s="18"/>
      <c r="C36" s="41">
        <f>IF(B36="","",LOOKUP(B36,'係数'!$A$3:$A$31,'係数'!$B$3:$B$31))</f>
      </c>
      <c r="D36" s="58"/>
      <c r="E36" s="44">
        <f>IF(B36="","",LOOKUP(B36,'係数'!$A$3:$A$31,'係数'!$C$3:$C$31))</f>
      </c>
      <c r="F36" s="41">
        <f>IF(B36="","",LOOKUP(B36,'係数'!$A$3:$A$31,'係数'!$D$3:$D$31))</f>
      </c>
      <c r="G36" s="42">
        <f>IF(B36="","",LOOKUP(B36,'係数'!$A$3:$A$31,'係数'!$E$3:$E$31))</f>
      </c>
      <c r="H36" s="41">
        <f>IF(B36="","",LOOKUP(B36,'係数'!$A$3:$A$31,'係数'!$F$3:$F$31))</f>
      </c>
      <c r="I36" s="44">
        <f>IF(B36="","",LOOKUP(B36,'係数'!$A$3:$A$31,'係数'!$G$3:$G$31))</f>
      </c>
      <c r="J36" s="81">
        <f t="shared" si="0"/>
      </c>
      <c r="K36" s="62" t="s">
        <v>74</v>
      </c>
    </row>
    <row r="37" spans="1:11" ht="13.5" customHeight="1">
      <c r="A37" s="60">
        <f t="shared" si="1"/>
        <v>7</v>
      </c>
      <c r="B37" s="18"/>
      <c r="C37" s="41">
        <f>IF(B37="","",LOOKUP(B37,'係数'!$A$3:$A$31,'係数'!$B$3:$B$31))</f>
      </c>
      <c r="D37" s="58"/>
      <c r="E37" s="44">
        <f>IF(B37="","",LOOKUP(B37,'係数'!$A$3:$A$31,'係数'!$C$3:$C$31))</f>
      </c>
      <c r="F37" s="41">
        <f>IF(B37="","",LOOKUP(B37,'係数'!$A$3:$A$31,'係数'!$D$3:$D$31))</f>
      </c>
      <c r="G37" s="42">
        <f>IF(B37="","",LOOKUP(B37,'係数'!$A$3:$A$31,'係数'!$E$3:$E$31))</f>
      </c>
      <c r="H37" s="41">
        <f>IF(B37="","",LOOKUP(B37,'係数'!$A$3:$A$31,'係数'!$F$3:$F$31))</f>
      </c>
      <c r="I37" s="44">
        <f>IF(B37="","",LOOKUP(B37,'係数'!$A$3:$A$31,'係数'!$G$3:$G$31))</f>
      </c>
      <c r="J37" s="81">
        <f t="shared" si="0"/>
      </c>
      <c r="K37" s="62" t="s">
        <v>74</v>
      </c>
    </row>
    <row r="38" spans="1:11" ht="13.5" customHeight="1">
      <c r="A38" s="60">
        <f t="shared" si="1"/>
        <v>8</v>
      </c>
      <c r="B38" s="18"/>
      <c r="C38" s="41">
        <f>IF(B38="","",LOOKUP(B38,'係数'!$A$3:$A$31,'係数'!$B$3:$B$31))</f>
      </c>
      <c r="D38" s="58"/>
      <c r="E38" s="44">
        <f>IF(B38="","",LOOKUP(B38,'係数'!$A$3:$A$31,'係数'!$C$3:$C$31))</f>
      </c>
      <c r="F38" s="41">
        <f>IF(B38="","",LOOKUP(B38,'係数'!$A$3:$A$31,'係数'!$D$3:$D$31))</f>
      </c>
      <c r="G38" s="42">
        <f>IF(B38="","",LOOKUP(B38,'係数'!$A$3:$A$31,'係数'!$E$3:$E$31))</f>
      </c>
      <c r="H38" s="41">
        <f>IF(B38="","",LOOKUP(B38,'係数'!$A$3:$A$31,'係数'!$F$3:$F$31))</f>
      </c>
      <c r="I38" s="44">
        <f>IF(B38="","",LOOKUP(B38,'係数'!$A$3:$A$31,'係数'!$G$3:$G$31))</f>
      </c>
      <c r="J38" s="81">
        <f t="shared" si="0"/>
      </c>
      <c r="K38" s="62" t="s">
        <v>74</v>
      </c>
    </row>
    <row r="39" spans="1:11" ht="13.5" customHeight="1">
      <c r="A39" s="60">
        <f>+A38+1</f>
        <v>9</v>
      </c>
      <c r="B39" s="18"/>
      <c r="C39" s="41">
        <f>IF(B39="","",LOOKUP(B39,'係数'!$A$3:$A$31,'係数'!$B$3:$B$31))</f>
      </c>
      <c r="D39" s="58"/>
      <c r="E39" s="44">
        <f>IF(B39="","",LOOKUP(B39,'係数'!$A$3:$A$31,'係数'!$C$3:$C$31))</f>
      </c>
      <c r="F39" s="41">
        <f>IF(B39="","",LOOKUP(B39,'係数'!$A$3:$A$31,'係数'!$D$3:$D$31))</f>
      </c>
      <c r="G39" s="42">
        <f>IF(B39="","",LOOKUP(B39,'係数'!$A$3:$A$31,'係数'!$E$3:$E$31))</f>
      </c>
      <c r="H39" s="41">
        <f>IF(B39="","",LOOKUP(B39,'係数'!$A$3:$A$31,'係数'!$F$3:$F$31))</f>
      </c>
      <c r="I39" s="44">
        <f>IF(B39="","",LOOKUP(B39,'係数'!$A$3:$A$31,'係数'!$G$3:$G$31))</f>
      </c>
      <c r="J39" s="81">
        <f t="shared" si="0"/>
      </c>
      <c r="K39" s="62" t="s">
        <v>74</v>
      </c>
    </row>
    <row r="40" spans="1:11" ht="13.5" customHeight="1">
      <c r="A40" s="65">
        <f>+A39+1</f>
        <v>10</v>
      </c>
      <c r="B40" s="66"/>
      <c r="C40" s="67">
        <f>IF(B40="","",LOOKUP(B40,'係数'!$A$3:$A$31,'係数'!$B$3:$B$31))</f>
      </c>
      <c r="D40" s="68"/>
      <c r="E40" s="69">
        <f>IF(B40="","",LOOKUP(B40,'係数'!$A$3:$A$31,'係数'!$C$3:$C$31))</f>
      </c>
      <c r="F40" s="67">
        <f>IF(B40="","",LOOKUP(B40,'係数'!$A$3:$A$31,'係数'!$D$3:$D$31))</f>
      </c>
      <c r="G40" s="70">
        <f>IF(B40="","",LOOKUP(B40,'係数'!$A$3:$A$31,'係数'!$E$3:$E$31))</f>
      </c>
      <c r="H40" s="67">
        <f>IF(B40="","",LOOKUP(B40,'係数'!$A$3:$A$31,'係数'!$F$3:$F$31))</f>
      </c>
      <c r="I40" s="69">
        <f>IF(B40="","",LOOKUP(B40,'係数'!$A$3:$A$31,'係数'!$G$3:$G$31))</f>
      </c>
      <c r="J40" s="82">
        <f t="shared" si="0"/>
      </c>
      <c r="K40" s="71" t="s">
        <v>74</v>
      </c>
    </row>
    <row r="41" spans="1:11" ht="13.5" customHeight="1">
      <c r="A41" s="152" t="s">
        <v>77</v>
      </c>
      <c r="B41" s="153"/>
      <c r="C41" s="87"/>
      <c r="D41" s="88"/>
      <c r="E41" s="89"/>
      <c r="F41" s="90"/>
      <c r="G41" s="90"/>
      <c r="H41" s="91"/>
      <c r="I41" s="90"/>
      <c r="J41" s="92">
        <f>SUM(J31:J40)</f>
        <v>108.3</v>
      </c>
      <c r="K41" s="93" t="s">
        <v>74</v>
      </c>
    </row>
    <row r="42" spans="1:10" ht="18" customHeight="1">
      <c r="A42" s="64" t="s">
        <v>71</v>
      </c>
      <c r="B42" s="64"/>
      <c r="C42" s="64"/>
      <c r="D42" s="63"/>
      <c r="E42" s="63"/>
      <c r="F42" s="63"/>
      <c r="G42" s="63"/>
      <c r="H42" s="63"/>
      <c r="I42" s="63"/>
      <c r="J42" s="63"/>
    </row>
    <row r="43" spans="1:10" ht="11.25" customHeight="1">
      <c r="A43" s="94"/>
      <c r="B43" s="94"/>
      <c r="C43" s="94"/>
      <c r="D43" s="95"/>
      <c r="E43" s="95"/>
      <c r="F43" s="95"/>
      <c r="G43" s="95"/>
      <c r="H43" s="95"/>
      <c r="I43" s="95"/>
      <c r="J43" s="95"/>
    </row>
    <row r="44" spans="1:10" ht="13.5" customHeight="1">
      <c r="A44" s="2" t="s">
        <v>81</v>
      </c>
      <c r="C44" s="106">
        <v>2016</v>
      </c>
      <c r="D44" s="1" t="s">
        <v>73</v>
      </c>
      <c r="E44" s="95"/>
      <c r="F44" s="95"/>
      <c r="G44" s="95"/>
      <c r="H44" s="95"/>
      <c r="I44" s="95"/>
      <c r="J44" s="95"/>
    </row>
    <row r="45" spans="1:11" ht="13.5" customHeight="1">
      <c r="A45" s="83" t="s">
        <v>78</v>
      </c>
      <c r="B45" s="83" t="s">
        <v>10</v>
      </c>
      <c r="C45" s="84" t="s">
        <v>11</v>
      </c>
      <c r="D45" s="85" t="s">
        <v>76</v>
      </c>
      <c r="E45" s="86"/>
      <c r="F45" s="149" t="s">
        <v>12</v>
      </c>
      <c r="G45" s="151"/>
      <c r="H45" s="149" t="s">
        <v>14</v>
      </c>
      <c r="I45" s="150"/>
      <c r="J45" s="149" t="s">
        <v>75</v>
      </c>
      <c r="K45" s="151"/>
    </row>
    <row r="46" spans="1:11" ht="13.5" customHeight="1">
      <c r="A46" s="59">
        <v>1</v>
      </c>
      <c r="B46" s="17"/>
      <c r="C46" s="39">
        <f>IF(B46="","",LOOKUP(B46,'係数'!$A$3:$A$31,'係数'!$B$3:$B$31))</f>
      </c>
      <c r="D46" s="48"/>
      <c r="E46" s="43">
        <f>IF(B46="","",LOOKUP(B46,'係数'!$A$3:$A$31,'係数'!$C$3:$C$31))</f>
      </c>
      <c r="F46" s="39">
        <f>IF(B46="","",LOOKUP(B46,'係数'!$A$3:$A$31,'係数'!$D$3:$D$31))</f>
      </c>
      <c r="G46" s="40">
        <f>IF(B46="","",LOOKUP(B46,'係数'!$A$3:$A$31,'係数'!$E$3:$E$31))</f>
      </c>
      <c r="H46" s="39">
        <f>IF(B46="","",LOOKUP(B46,'係数'!$A$3:$A$31,'係数'!$F$3:$F$31))</f>
      </c>
      <c r="I46" s="43">
        <f>IF(B46="","",LOOKUP(B46,'係数'!$A$3:$A$31,'係数'!$G$3:$G$31))</f>
      </c>
      <c r="J46" s="80">
        <f aca="true" t="shared" si="2" ref="J46:J55">IF(B46="","",IF(B46=25,ROUNDDOWN(D46*H46*44/12,1),IF(B46=103,ROUNDDOWN(D46*H46*44/12,1),ROUNDDOWN(D46*F46*H46*44/12,1))))</f>
      </c>
      <c r="K46" s="61" t="s">
        <v>72</v>
      </c>
    </row>
    <row r="47" spans="1:11" ht="13.5" customHeight="1">
      <c r="A47" s="60">
        <f>+A46+1</f>
        <v>2</v>
      </c>
      <c r="B47" s="18"/>
      <c r="C47" s="41">
        <f>IF(B47="","",LOOKUP(B47,'係数'!$A$3:$A$31,'係数'!$B$3:$B$31))</f>
      </c>
      <c r="D47" s="58"/>
      <c r="E47" s="44">
        <f>IF(B47="","",LOOKUP(B47,'係数'!$A$3:$A$31,'係数'!$C$3:$C$31))</f>
      </c>
      <c r="F47" s="41">
        <f>IF(B47="","",LOOKUP(B47,'係数'!$A$3:$A$31,'係数'!$D$3:$D$31))</f>
      </c>
      <c r="G47" s="42">
        <f>IF(B47="","",LOOKUP(B47,'係数'!$A$3:$A$31,'係数'!$E$3:$E$31))</f>
      </c>
      <c r="H47" s="41">
        <f>IF(B47="","",LOOKUP(B47,'係数'!$A$3:$A$31,'係数'!$F$3:$F$31))</f>
      </c>
      <c r="I47" s="44">
        <f>IF(B47="","",LOOKUP(B47,'係数'!$A$3:$A$31,'係数'!$G$3:$G$31))</f>
      </c>
      <c r="J47" s="81">
        <f t="shared" si="2"/>
      </c>
      <c r="K47" s="62" t="s">
        <v>74</v>
      </c>
    </row>
    <row r="48" spans="1:11" ht="13.5" customHeight="1">
      <c r="A48" s="60">
        <f aca="true" t="shared" si="3" ref="A48:A55">+A47+1</f>
        <v>3</v>
      </c>
      <c r="B48" s="18"/>
      <c r="C48" s="41">
        <f>IF(B48="","",LOOKUP(B48,'係数'!$A$3:$A$31,'係数'!$B$3:$B$31))</f>
      </c>
      <c r="D48" s="58"/>
      <c r="E48" s="44">
        <f>IF(B48="","",LOOKUP(B48,'係数'!$A$3:$A$31,'係数'!$C$3:$C$31))</f>
      </c>
      <c r="F48" s="41">
        <f>IF(B48="","",LOOKUP(B48,'係数'!$A$3:$A$31,'係数'!$D$3:$D$31))</f>
      </c>
      <c r="G48" s="42">
        <f>IF(B48="","",LOOKUP(B48,'係数'!$A$3:$A$31,'係数'!$E$3:$E$31))</f>
      </c>
      <c r="H48" s="41">
        <f>IF(B48="","",LOOKUP(B48,'係数'!$A$3:$A$31,'係数'!$F$3:$F$31))</f>
      </c>
      <c r="I48" s="44">
        <f>IF(B48="","",LOOKUP(B48,'係数'!$A$3:$A$31,'係数'!$G$3:$G$31))</f>
      </c>
      <c r="J48" s="81">
        <f t="shared" si="2"/>
      </c>
      <c r="K48" s="62" t="s">
        <v>74</v>
      </c>
    </row>
    <row r="49" spans="1:11" ht="13.5" customHeight="1">
      <c r="A49" s="60">
        <f t="shared" si="3"/>
        <v>4</v>
      </c>
      <c r="B49" s="18"/>
      <c r="C49" s="41">
        <f>IF(B49="","",LOOKUP(B49,'係数'!$A$3:$A$31,'係数'!$B$3:$B$31))</f>
      </c>
      <c r="D49" s="58"/>
      <c r="E49" s="44">
        <f>IF(B49="","",LOOKUP(B49,'係数'!$A$3:$A$31,'係数'!$C$3:$C$31))</f>
      </c>
      <c r="F49" s="41">
        <f>IF(B49="","",LOOKUP(B49,'係数'!$A$3:$A$31,'係数'!$D$3:$D$31))</f>
      </c>
      <c r="G49" s="42">
        <f>IF(B49="","",LOOKUP(B49,'係数'!$A$3:$A$31,'係数'!$E$3:$E$31))</f>
      </c>
      <c r="H49" s="41">
        <f>IF(B49="","",LOOKUP(B49,'係数'!$A$3:$A$31,'係数'!$F$3:$F$31))</f>
      </c>
      <c r="I49" s="44">
        <f>IF(B49="","",LOOKUP(B49,'係数'!$A$3:$A$31,'係数'!$G$3:$G$31))</f>
      </c>
      <c r="J49" s="81">
        <f t="shared" si="2"/>
      </c>
      <c r="K49" s="62" t="s">
        <v>74</v>
      </c>
    </row>
    <row r="50" spans="1:11" ht="13.5" customHeight="1">
      <c r="A50" s="60">
        <f t="shared" si="3"/>
        <v>5</v>
      </c>
      <c r="B50" s="18"/>
      <c r="C50" s="41">
        <f>IF(B50="","",LOOKUP(B50,'係数'!$A$3:$A$31,'係数'!$B$3:$B$31))</f>
      </c>
      <c r="D50" s="58"/>
      <c r="E50" s="44">
        <f>IF(B50="","",LOOKUP(B50,'係数'!$A$3:$A$31,'係数'!$C$3:$C$31))</f>
      </c>
      <c r="F50" s="41">
        <f>IF(B50="","",LOOKUP(B50,'係数'!$A$3:$A$31,'係数'!$D$3:$D$31))</f>
      </c>
      <c r="G50" s="42">
        <f>IF(B50="","",LOOKUP(B50,'係数'!$A$3:$A$31,'係数'!$E$3:$E$31))</f>
      </c>
      <c r="H50" s="41">
        <f>IF(B50="","",LOOKUP(B50,'係数'!$A$3:$A$31,'係数'!$F$3:$F$31))</f>
      </c>
      <c r="I50" s="44">
        <f>IF(B50="","",LOOKUP(B50,'係数'!$A$3:$A$31,'係数'!$G$3:$G$31))</f>
      </c>
      <c r="J50" s="81">
        <f t="shared" si="2"/>
      </c>
      <c r="K50" s="62" t="s">
        <v>74</v>
      </c>
    </row>
    <row r="51" spans="1:11" ht="13.5" customHeight="1">
      <c r="A51" s="60">
        <f t="shared" si="3"/>
        <v>6</v>
      </c>
      <c r="B51" s="18"/>
      <c r="C51" s="41">
        <f>IF(B51="","",LOOKUP(B51,'係数'!$A$3:$A$31,'係数'!$B$3:$B$31))</f>
      </c>
      <c r="D51" s="58"/>
      <c r="E51" s="44">
        <f>IF(B51="","",LOOKUP(B51,'係数'!$A$3:$A$31,'係数'!$C$3:$C$31))</f>
      </c>
      <c r="F51" s="41">
        <f>IF(B51="","",LOOKUP(B51,'係数'!$A$3:$A$31,'係数'!$D$3:$D$31))</f>
      </c>
      <c r="G51" s="42">
        <f>IF(B51="","",LOOKUP(B51,'係数'!$A$3:$A$31,'係数'!$E$3:$E$31))</f>
      </c>
      <c r="H51" s="41">
        <f>IF(B51="","",LOOKUP(B51,'係数'!$A$3:$A$31,'係数'!$F$3:$F$31))</f>
      </c>
      <c r="I51" s="44">
        <f>IF(B51="","",LOOKUP(B51,'係数'!$A$3:$A$31,'係数'!$G$3:$G$31))</f>
      </c>
      <c r="J51" s="81">
        <f t="shared" si="2"/>
      </c>
      <c r="K51" s="62" t="s">
        <v>74</v>
      </c>
    </row>
    <row r="52" spans="1:11" ht="13.5" customHeight="1">
      <c r="A52" s="60">
        <f t="shared" si="3"/>
        <v>7</v>
      </c>
      <c r="B52" s="18"/>
      <c r="C52" s="41">
        <f>IF(B52="","",LOOKUP(B52,'係数'!$A$3:$A$31,'係数'!$B$3:$B$31))</f>
      </c>
      <c r="D52" s="58"/>
      <c r="E52" s="44">
        <f>IF(B52="","",LOOKUP(B52,'係数'!$A$3:$A$31,'係数'!$C$3:$C$31))</f>
      </c>
      <c r="F52" s="41">
        <f>IF(B52="","",LOOKUP(B52,'係数'!$A$3:$A$31,'係数'!$D$3:$D$31))</f>
      </c>
      <c r="G52" s="42">
        <f>IF(B52="","",LOOKUP(B52,'係数'!$A$3:$A$31,'係数'!$E$3:$E$31))</f>
      </c>
      <c r="H52" s="41">
        <f>IF(B52="","",LOOKUP(B52,'係数'!$A$3:$A$31,'係数'!$F$3:$F$31))</f>
      </c>
      <c r="I52" s="44">
        <f>IF(B52="","",LOOKUP(B52,'係数'!$A$3:$A$31,'係数'!$G$3:$G$31))</f>
      </c>
      <c r="J52" s="81">
        <f t="shared" si="2"/>
      </c>
      <c r="K52" s="62" t="s">
        <v>74</v>
      </c>
    </row>
    <row r="53" spans="1:11" ht="13.5" customHeight="1">
      <c r="A53" s="60">
        <f t="shared" si="3"/>
        <v>8</v>
      </c>
      <c r="B53" s="18"/>
      <c r="C53" s="41">
        <f>IF(B53="","",LOOKUP(B53,'係数'!$A$3:$A$31,'係数'!$B$3:$B$31))</f>
      </c>
      <c r="D53" s="58"/>
      <c r="E53" s="44">
        <f>IF(B53="","",LOOKUP(B53,'係数'!$A$3:$A$31,'係数'!$C$3:$C$31))</f>
      </c>
      <c r="F53" s="41">
        <f>IF(B53="","",LOOKUP(B53,'係数'!$A$3:$A$31,'係数'!$D$3:$D$31))</f>
      </c>
      <c r="G53" s="42">
        <f>IF(B53="","",LOOKUP(B53,'係数'!$A$3:$A$31,'係数'!$E$3:$E$31))</f>
      </c>
      <c r="H53" s="41">
        <f>IF(B53="","",LOOKUP(B53,'係数'!$A$3:$A$31,'係数'!$F$3:$F$31))</f>
      </c>
      <c r="I53" s="44">
        <f>IF(B53="","",LOOKUP(B53,'係数'!$A$3:$A$31,'係数'!$G$3:$G$31))</f>
      </c>
      <c r="J53" s="81">
        <f t="shared" si="2"/>
      </c>
      <c r="K53" s="62" t="s">
        <v>74</v>
      </c>
    </row>
    <row r="54" spans="1:11" ht="13.5" customHeight="1">
      <c r="A54" s="60">
        <f t="shared" si="3"/>
        <v>9</v>
      </c>
      <c r="B54" s="18"/>
      <c r="C54" s="41">
        <f>IF(B54="","",LOOKUP(B54,'係数'!$A$3:$A$31,'係数'!$B$3:$B$31))</f>
      </c>
      <c r="D54" s="58"/>
      <c r="E54" s="44">
        <f>IF(B54="","",LOOKUP(B54,'係数'!$A$3:$A$31,'係数'!$C$3:$C$31))</f>
      </c>
      <c r="F54" s="41">
        <f>IF(B54="","",LOOKUP(B54,'係数'!$A$3:$A$31,'係数'!$D$3:$D$31))</f>
      </c>
      <c r="G54" s="42">
        <f>IF(B54="","",LOOKUP(B54,'係数'!$A$3:$A$31,'係数'!$E$3:$E$31))</f>
      </c>
      <c r="H54" s="41">
        <f>IF(B54="","",LOOKUP(B54,'係数'!$A$3:$A$31,'係数'!$F$3:$F$31))</f>
      </c>
      <c r="I54" s="44">
        <f>IF(B54="","",LOOKUP(B54,'係数'!$A$3:$A$31,'係数'!$G$3:$G$31))</f>
      </c>
      <c r="J54" s="81">
        <f t="shared" si="2"/>
      </c>
      <c r="K54" s="62" t="s">
        <v>74</v>
      </c>
    </row>
    <row r="55" spans="1:11" ht="13.5" customHeight="1">
      <c r="A55" s="65">
        <f t="shared" si="3"/>
        <v>10</v>
      </c>
      <c r="B55" s="66"/>
      <c r="C55" s="67">
        <f>IF(B55="","",LOOKUP(B55,'係数'!$A$3:$A$31,'係数'!$B$3:$B$31))</f>
      </c>
      <c r="D55" s="68"/>
      <c r="E55" s="69">
        <f>IF(B55="","",LOOKUP(B55,'係数'!$A$3:$A$31,'係数'!$C$3:$C$31))</f>
      </c>
      <c r="F55" s="67">
        <f>IF(B55="","",LOOKUP(B55,'係数'!$A$3:$A$31,'係数'!$D$3:$D$31))</f>
      </c>
      <c r="G55" s="70">
        <f>IF(B55="","",LOOKUP(B55,'係数'!$A$3:$A$31,'係数'!$E$3:$E$31))</f>
      </c>
      <c r="H55" s="67">
        <f>IF(B55="","",LOOKUP(B55,'係数'!$A$3:$A$31,'係数'!$F$3:$F$31))</f>
      </c>
      <c r="I55" s="69">
        <f>IF(B55="","",LOOKUP(B55,'係数'!$A$3:$A$31,'係数'!$G$3:$G$31))</f>
      </c>
      <c r="J55" s="82">
        <f t="shared" si="2"/>
      </c>
      <c r="K55" s="71" t="s">
        <v>74</v>
      </c>
    </row>
    <row r="56" spans="1:11" ht="13.5" customHeight="1">
      <c r="A56" s="152" t="s">
        <v>77</v>
      </c>
      <c r="B56" s="153"/>
      <c r="C56" s="87"/>
      <c r="D56" s="88"/>
      <c r="E56" s="89"/>
      <c r="F56" s="90"/>
      <c r="G56" s="90"/>
      <c r="H56" s="91"/>
      <c r="I56" s="90"/>
      <c r="J56" s="92">
        <f>SUM(J46:J55)</f>
        <v>0</v>
      </c>
      <c r="K56" s="93" t="s">
        <v>74</v>
      </c>
    </row>
    <row r="57" spans="1:10" ht="18" customHeight="1">
      <c r="A57" s="64" t="s">
        <v>71</v>
      </c>
      <c r="B57" s="64"/>
      <c r="C57" s="64"/>
      <c r="D57" s="63"/>
      <c r="E57" s="63"/>
      <c r="F57" s="63"/>
      <c r="G57" s="63"/>
      <c r="H57" s="63"/>
      <c r="I57" s="63"/>
      <c r="J57" s="63"/>
    </row>
    <row r="58" spans="2:11" ht="18" customHeight="1" thickBot="1"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2:11" ht="18" customHeight="1" thickBot="1">
      <c r="B59" s="38"/>
      <c r="C59" s="38"/>
      <c r="D59" s="38"/>
      <c r="E59" s="38"/>
      <c r="F59" s="38"/>
      <c r="G59" s="38"/>
      <c r="H59" s="96" t="s">
        <v>84</v>
      </c>
      <c r="I59" s="97"/>
      <c r="J59" s="98">
        <f>+IF(J41=0,J56,ROUNDDOWN((J41+J56)/2,1))</f>
        <v>54.1</v>
      </c>
      <c r="K59" s="99" t="s">
        <v>85</v>
      </c>
    </row>
  </sheetData>
  <sheetProtection/>
  <mergeCells count="27">
    <mergeCell ref="F45:G45"/>
    <mergeCell ref="H45:I45"/>
    <mergeCell ref="J45:K45"/>
    <mergeCell ref="A56:B56"/>
    <mergeCell ref="F30:G30"/>
    <mergeCell ref="C22:D22"/>
    <mergeCell ref="C23:D23"/>
    <mergeCell ref="C19:D19"/>
    <mergeCell ref="C20:D20"/>
    <mergeCell ref="H30:I30"/>
    <mergeCell ref="J30:K30"/>
    <mergeCell ref="A41:B41"/>
    <mergeCell ref="C12:D12"/>
    <mergeCell ref="C13:D13"/>
    <mergeCell ref="C14:D14"/>
    <mergeCell ref="C16:D16"/>
    <mergeCell ref="C17:D17"/>
    <mergeCell ref="A4:K4"/>
    <mergeCell ref="A5:K5"/>
    <mergeCell ref="A6:K6"/>
    <mergeCell ref="C24:D24"/>
    <mergeCell ref="C25:D25"/>
    <mergeCell ref="C21:D21"/>
    <mergeCell ref="C10:D10"/>
    <mergeCell ref="C11:D11"/>
    <mergeCell ref="C18:D18"/>
    <mergeCell ref="C15:D15"/>
  </mergeCells>
  <printOptions/>
  <pageMargins left="0.75" right="0.52" top="0.49" bottom="1" header="0.512" footer="0.512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9.125" style="22" customWidth="1"/>
    <col min="2" max="2" width="22.125" style="22" customWidth="1"/>
    <col min="3" max="3" width="11.125" style="22" customWidth="1"/>
    <col min="4" max="4" width="16.125" style="22" customWidth="1"/>
    <col min="5" max="5" width="11.75390625" style="22" customWidth="1"/>
    <col min="6" max="6" width="16.125" style="22" customWidth="1"/>
    <col min="7" max="16384" width="9.125" style="22" customWidth="1"/>
  </cols>
  <sheetData>
    <row r="1" ht="13.5">
      <c r="A1" s="22" t="s">
        <v>9</v>
      </c>
    </row>
    <row r="2" spans="1:7" ht="13.5">
      <c r="A2" s="23" t="s">
        <v>10</v>
      </c>
      <c r="B2" s="23" t="s">
        <v>11</v>
      </c>
      <c r="C2" s="23"/>
      <c r="D2" s="154" t="s">
        <v>13</v>
      </c>
      <c r="E2" s="154"/>
      <c r="F2" s="154" t="s">
        <v>14</v>
      </c>
      <c r="G2" s="154"/>
    </row>
    <row r="3" spans="1:7" ht="13.5">
      <c r="A3" s="23">
        <v>1</v>
      </c>
      <c r="B3" s="23" t="s">
        <v>15</v>
      </c>
      <c r="C3" s="24" t="s">
        <v>16</v>
      </c>
      <c r="D3" s="25">
        <v>0.029</v>
      </c>
      <c r="E3" s="26" t="s">
        <v>17</v>
      </c>
      <c r="F3" s="27">
        <v>0.0245</v>
      </c>
      <c r="G3" s="26" t="s">
        <v>18</v>
      </c>
    </row>
    <row r="4" spans="1:7" ht="13.5">
      <c r="A4" s="23">
        <v>2</v>
      </c>
      <c r="B4" s="23" t="s">
        <v>19</v>
      </c>
      <c r="C4" s="24" t="s">
        <v>20</v>
      </c>
      <c r="D4" s="25">
        <v>0.0257</v>
      </c>
      <c r="E4" s="26" t="s">
        <v>17</v>
      </c>
      <c r="F4" s="27">
        <v>0.0247</v>
      </c>
      <c r="G4" s="26" t="s">
        <v>18</v>
      </c>
    </row>
    <row r="5" spans="1:7" ht="13.5">
      <c r="A5" s="23">
        <v>3</v>
      </c>
      <c r="B5" s="23" t="s">
        <v>21</v>
      </c>
      <c r="C5" s="24" t="s">
        <v>20</v>
      </c>
      <c r="D5" s="25">
        <v>0.0269</v>
      </c>
      <c r="E5" s="26" t="s">
        <v>17</v>
      </c>
      <c r="F5" s="27">
        <v>0.0255</v>
      </c>
      <c r="G5" s="26" t="s">
        <v>18</v>
      </c>
    </row>
    <row r="6" spans="1:7" ht="13.5">
      <c r="A6" s="23">
        <v>4</v>
      </c>
      <c r="B6" s="23" t="s">
        <v>22</v>
      </c>
      <c r="C6" s="24" t="s">
        <v>20</v>
      </c>
      <c r="D6" s="25">
        <v>0.0294</v>
      </c>
      <c r="E6" s="26" t="s">
        <v>17</v>
      </c>
      <c r="F6" s="27">
        <v>0.0294</v>
      </c>
      <c r="G6" s="26" t="s">
        <v>18</v>
      </c>
    </row>
    <row r="7" spans="1:7" ht="13.5">
      <c r="A7" s="23">
        <v>5</v>
      </c>
      <c r="B7" s="23" t="s">
        <v>23</v>
      </c>
      <c r="C7" s="24" t="s">
        <v>20</v>
      </c>
      <c r="D7" s="25">
        <v>0.0299</v>
      </c>
      <c r="E7" s="26" t="s">
        <v>17</v>
      </c>
      <c r="F7" s="27">
        <v>0.0254</v>
      </c>
      <c r="G7" s="26" t="s">
        <v>18</v>
      </c>
    </row>
    <row r="8" spans="1:7" ht="13.5">
      <c r="A8" s="23">
        <v>6</v>
      </c>
      <c r="B8" s="23" t="s">
        <v>24</v>
      </c>
      <c r="C8" s="24" t="s">
        <v>20</v>
      </c>
      <c r="D8" s="25">
        <v>0.0373</v>
      </c>
      <c r="E8" s="26" t="s">
        <v>17</v>
      </c>
      <c r="F8" s="27">
        <v>0.0209</v>
      </c>
      <c r="G8" s="26" t="s">
        <v>18</v>
      </c>
    </row>
    <row r="9" spans="1:7" ht="13.5">
      <c r="A9" s="23">
        <v>7</v>
      </c>
      <c r="B9" s="23" t="s">
        <v>25</v>
      </c>
      <c r="C9" s="24" t="s">
        <v>20</v>
      </c>
      <c r="D9" s="25">
        <v>0.0409</v>
      </c>
      <c r="E9" s="26" t="s">
        <v>17</v>
      </c>
      <c r="F9" s="27">
        <v>0.0208</v>
      </c>
      <c r="G9" s="26" t="s">
        <v>18</v>
      </c>
    </row>
    <row r="10" spans="1:7" ht="13.5">
      <c r="A10" s="23">
        <v>8</v>
      </c>
      <c r="B10" s="23" t="s">
        <v>26</v>
      </c>
      <c r="C10" s="24" t="s">
        <v>27</v>
      </c>
      <c r="D10" s="25">
        <v>0.0353</v>
      </c>
      <c r="E10" s="26" t="s">
        <v>28</v>
      </c>
      <c r="F10" s="27">
        <v>0.0184</v>
      </c>
      <c r="G10" s="26" t="s">
        <v>18</v>
      </c>
    </row>
    <row r="11" spans="1:7" ht="13.5">
      <c r="A11" s="23">
        <v>9</v>
      </c>
      <c r="B11" s="23" t="s">
        <v>29</v>
      </c>
      <c r="C11" s="24" t="s">
        <v>27</v>
      </c>
      <c r="D11" s="25">
        <v>0.0382</v>
      </c>
      <c r="E11" s="26" t="s">
        <v>28</v>
      </c>
      <c r="F11" s="27">
        <v>0.0187</v>
      </c>
      <c r="G11" s="26" t="s">
        <v>18</v>
      </c>
    </row>
    <row r="12" spans="1:7" ht="13.5">
      <c r="A12" s="23">
        <v>10</v>
      </c>
      <c r="B12" s="23" t="s">
        <v>30</v>
      </c>
      <c r="C12" s="24" t="s">
        <v>27</v>
      </c>
      <c r="D12" s="25">
        <v>0.0346</v>
      </c>
      <c r="E12" s="26" t="s">
        <v>28</v>
      </c>
      <c r="F12" s="27">
        <v>0.0183</v>
      </c>
      <c r="G12" s="26" t="s">
        <v>18</v>
      </c>
    </row>
    <row r="13" spans="1:7" ht="13.5">
      <c r="A13" s="23">
        <v>11</v>
      </c>
      <c r="B13" s="23" t="s">
        <v>31</v>
      </c>
      <c r="C13" s="24" t="s">
        <v>27</v>
      </c>
      <c r="D13" s="25">
        <v>0.0336</v>
      </c>
      <c r="E13" s="26" t="s">
        <v>28</v>
      </c>
      <c r="F13" s="27">
        <v>0.0182</v>
      </c>
      <c r="G13" s="26" t="s">
        <v>18</v>
      </c>
    </row>
    <row r="14" spans="1:7" ht="13.5">
      <c r="A14" s="23">
        <v>12</v>
      </c>
      <c r="B14" s="23" t="s">
        <v>32</v>
      </c>
      <c r="C14" s="24" t="s">
        <v>27</v>
      </c>
      <c r="D14" s="25">
        <v>0.0367</v>
      </c>
      <c r="E14" s="26" t="s">
        <v>28</v>
      </c>
      <c r="F14" s="27">
        <v>0.0183</v>
      </c>
      <c r="G14" s="26" t="s">
        <v>18</v>
      </c>
    </row>
    <row r="15" spans="1:7" ht="13.5">
      <c r="A15" s="23">
        <v>13</v>
      </c>
      <c r="B15" s="23" t="s">
        <v>33</v>
      </c>
      <c r="C15" s="24" t="s">
        <v>34</v>
      </c>
      <c r="D15" s="25">
        <v>0.0367</v>
      </c>
      <c r="E15" s="26" t="s">
        <v>35</v>
      </c>
      <c r="F15" s="27">
        <v>0.0185</v>
      </c>
      <c r="G15" s="26" t="s">
        <v>36</v>
      </c>
    </row>
    <row r="16" spans="1:7" ht="13.5">
      <c r="A16" s="23">
        <v>14</v>
      </c>
      <c r="B16" s="23" t="s">
        <v>37</v>
      </c>
      <c r="C16" s="24" t="s">
        <v>38</v>
      </c>
      <c r="D16" s="25">
        <v>0.0377</v>
      </c>
      <c r="E16" s="26" t="s">
        <v>39</v>
      </c>
      <c r="F16" s="27">
        <v>0.0187</v>
      </c>
      <c r="G16" s="26" t="s">
        <v>40</v>
      </c>
    </row>
    <row r="17" spans="1:7" ht="13.5">
      <c r="A17" s="23">
        <v>15</v>
      </c>
      <c r="B17" s="23" t="s">
        <v>41</v>
      </c>
      <c r="C17" s="24" t="s">
        <v>38</v>
      </c>
      <c r="D17" s="25">
        <v>0.0391</v>
      </c>
      <c r="E17" s="26" t="s">
        <v>39</v>
      </c>
      <c r="F17" s="27">
        <v>0.0189</v>
      </c>
      <c r="G17" s="26" t="s">
        <v>40</v>
      </c>
    </row>
    <row r="18" spans="1:7" ht="13.5">
      <c r="A18" s="23">
        <v>16</v>
      </c>
      <c r="B18" s="23" t="s">
        <v>42</v>
      </c>
      <c r="C18" s="24" t="s">
        <v>38</v>
      </c>
      <c r="D18" s="25">
        <v>0.0419</v>
      </c>
      <c r="E18" s="26" t="s">
        <v>39</v>
      </c>
      <c r="F18" s="27">
        <v>0.0195</v>
      </c>
      <c r="G18" s="26" t="s">
        <v>40</v>
      </c>
    </row>
    <row r="19" spans="1:7" ht="13.5">
      <c r="A19" s="23">
        <v>17</v>
      </c>
      <c r="B19" s="23" t="s">
        <v>43</v>
      </c>
      <c r="C19" s="24" t="s">
        <v>44</v>
      </c>
      <c r="D19" s="25">
        <v>0.0508</v>
      </c>
      <c r="E19" s="26" t="s">
        <v>45</v>
      </c>
      <c r="F19" s="27">
        <v>0.0161</v>
      </c>
      <c r="G19" s="26" t="s">
        <v>40</v>
      </c>
    </row>
    <row r="20" spans="1:7" ht="13.5">
      <c r="A20" s="23">
        <v>18</v>
      </c>
      <c r="B20" s="23" t="s">
        <v>46</v>
      </c>
      <c r="C20" s="24" t="s">
        <v>47</v>
      </c>
      <c r="D20" s="25">
        <v>0.0449</v>
      </c>
      <c r="E20" s="26" t="s">
        <v>48</v>
      </c>
      <c r="F20" s="27">
        <v>0.0142</v>
      </c>
      <c r="G20" s="26" t="s">
        <v>40</v>
      </c>
    </row>
    <row r="21" spans="1:7" ht="13.5">
      <c r="A21" s="23">
        <v>19</v>
      </c>
      <c r="B21" s="23" t="s">
        <v>49</v>
      </c>
      <c r="C21" s="24" t="s">
        <v>44</v>
      </c>
      <c r="D21" s="25">
        <v>0.0546</v>
      </c>
      <c r="E21" s="26" t="s">
        <v>45</v>
      </c>
      <c r="F21" s="27">
        <v>0.0135</v>
      </c>
      <c r="G21" s="26" t="s">
        <v>40</v>
      </c>
    </row>
    <row r="22" spans="1:7" ht="13.5">
      <c r="A22" s="23">
        <v>20</v>
      </c>
      <c r="B22" s="23" t="s">
        <v>50</v>
      </c>
      <c r="C22" s="24" t="s">
        <v>47</v>
      </c>
      <c r="D22" s="25">
        <v>0.0435</v>
      </c>
      <c r="E22" s="26" t="s">
        <v>48</v>
      </c>
      <c r="F22" s="27">
        <v>0.0139</v>
      </c>
      <c r="G22" s="26" t="s">
        <v>40</v>
      </c>
    </row>
    <row r="23" spans="1:7" ht="13.5">
      <c r="A23" s="23">
        <v>21</v>
      </c>
      <c r="B23" s="23" t="s">
        <v>51</v>
      </c>
      <c r="C23" s="24" t="s">
        <v>47</v>
      </c>
      <c r="D23" s="25">
        <v>0.0211</v>
      </c>
      <c r="E23" s="26" t="s">
        <v>48</v>
      </c>
      <c r="F23" s="27">
        <v>0.011</v>
      </c>
      <c r="G23" s="26" t="s">
        <v>40</v>
      </c>
    </row>
    <row r="24" spans="1:7" ht="13.5">
      <c r="A24" s="23">
        <v>22</v>
      </c>
      <c r="B24" s="23" t="s">
        <v>52</v>
      </c>
      <c r="C24" s="24" t="s">
        <v>47</v>
      </c>
      <c r="D24" s="25">
        <v>0.00341</v>
      </c>
      <c r="E24" s="26" t="s">
        <v>48</v>
      </c>
      <c r="F24" s="27">
        <v>0.0263</v>
      </c>
      <c r="G24" s="26" t="s">
        <v>40</v>
      </c>
    </row>
    <row r="25" spans="1:7" ht="13.5">
      <c r="A25" s="23">
        <v>23</v>
      </c>
      <c r="B25" s="23" t="s">
        <v>53</v>
      </c>
      <c r="C25" s="24" t="s">
        <v>47</v>
      </c>
      <c r="D25" s="25">
        <v>0.00841</v>
      </c>
      <c r="E25" s="26" t="s">
        <v>48</v>
      </c>
      <c r="F25" s="27">
        <v>0.0384</v>
      </c>
      <c r="G25" s="26" t="s">
        <v>40</v>
      </c>
    </row>
    <row r="26" spans="1:7" ht="13.5">
      <c r="A26" s="23">
        <v>24</v>
      </c>
      <c r="B26" s="23" t="s">
        <v>54</v>
      </c>
      <c r="C26" s="24" t="s">
        <v>47</v>
      </c>
      <c r="D26" s="25">
        <v>0.0448</v>
      </c>
      <c r="E26" s="26" t="s">
        <v>48</v>
      </c>
      <c r="F26" s="27">
        <v>0.0136</v>
      </c>
      <c r="G26" s="26" t="s">
        <v>40</v>
      </c>
    </row>
    <row r="27" spans="1:7" ht="13.5">
      <c r="A27" s="23">
        <v>25</v>
      </c>
      <c r="B27" s="23" t="s">
        <v>55</v>
      </c>
      <c r="C27" s="24" t="s">
        <v>56</v>
      </c>
      <c r="D27" s="25">
        <v>0.0036</v>
      </c>
      <c r="E27" s="26" t="s">
        <v>57</v>
      </c>
      <c r="F27" s="27">
        <v>0.0001364</v>
      </c>
      <c r="G27" s="26" t="s">
        <v>58</v>
      </c>
    </row>
    <row r="28" spans="1:7" ht="13.5">
      <c r="A28" s="23">
        <v>100</v>
      </c>
      <c r="B28" s="23" t="s">
        <v>59</v>
      </c>
      <c r="C28" s="24" t="s">
        <v>44</v>
      </c>
      <c r="D28" s="28"/>
      <c r="E28" s="26" t="s">
        <v>45</v>
      </c>
      <c r="F28" s="29"/>
      <c r="G28" s="26" t="s">
        <v>40</v>
      </c>
    </row>
    <row r="29" spans="1:7" ht="13.5">
      <c r="A29" s="23">
        <v>101</v>
      </c>
      <c r="B29" s="23" t="s">
        <v>60</v>
      </c>
      <c r="C29" s="24" t="s">
        <v>38</v>
      </c>
      <c r="D29" s="28"/>
      <c r="E29" s="26" t="s">
        <v>39</v>
      </c>
      <c r="F29" s="29"/>
      <c r="G29" s="26" t="s">
        <v>40</v>
      </c>
    </row>
    <row r="30" spans="1:7" ht="13.5">
      <c r="A30" s="23">
        <v>102</v>
      </c>
      <c r="B30" s="23" t="s">
        <v>61</v>
      </c>
      <c r="C30" s="24" t="s">
        <v>47</v>
      </c>
      <c r="D30" s="28"/>
      <c r="E30" s="26" t="s">
        <v>48</v>
      </c>
      <c r="F30" s="29"/>
      <c r="G30" s="26" t="s">
        <v>40</v>
      </c>
    </row>
    <row r="31" spans="1:7" ht="13.5">
      <c r="A31" s="23">
        <v>103</v>
      </c>
      <c r="B31" s="23" t="s">
        <v>62</v>
      </c>
      <c r="C31" s="24" t="s">
        <v>56</v>
      </c>
      <c r="D31" s="28"/>
      <c r="E31" s="26" t="s">
        <v>57</v>
      </c>
      <c r="F31" s="29"/>
      <c r="G31" s="26" t="s">
        <v>58</v>
      </c>
    </row>
    <row r="33" ht="13.5">
      <c r="A33" s="22" t="s">
        <v>63</v>
      </c>
    </row>
    <row r="34" spans="1:4" ht="13.5">
      <c r="A34" s="23"/>
      <c r="B34" s="23" t="s">
        <v>64</v>
      </c>
      <c r="D34" s="23" t="s">
        <v>65</v>
      </c>
    </row>
    <row r="35" spans="1:4" ht="13.5">
      <c r="A35" s="23" t="s">
        <v>66</v>
      </c>
      <c r="B35" s="23">
        <v>100000</v>
      </c>
      <c r="C35" s="30" t="s">
        <v>67</v>
      </c>
      <c r="D35" s="23">
        <f>B35*0.967</f>
        <v>96700</v>
      </c>
    </row>
    <row r="36" spans="1:4" ht="13.5">
      <c r="A36" s="23" t="s">
        <v>68</v>
      </c>
      <c r="B36" s="23">
        <v>100000</v>
      </c>
      <c r="C36" s="30" t="s">
        <v>67</v>
      </c>
      <c r="D36" s="31">
        <f>B36/1.0448</f>
        <v>95712.09800918837</v>
      </c>
    </row>
    <row r="38" spans="1:4" ht="13.5">
      <c r="A38" s="23"/>
      <c r="B38" s="23" t="s">
        <v>65</v>
      </c>
      <c r="D38" s="23" t="s">
        <v>64</v>
      </c>
    </row>
    <row r="39" spans="1:4" ht="13.5">
      <c r="A39" s="23" t="s">
        <v>66</v>
      </c>
      <c r="B39" s="23">
        <v>100000</v>
      </c>
      <c r="C39" s="30" t="s">
        <v>67</v>
      </c>
      <c r="D39" s="31">
        <f>B39/0.967</f>
        <v>103412.61633919338</v>
      </c>
    </row>
    <row r="40" spans="1:4" ht="13.5">
      <c r="A40" s="23" t="s">
        <v>68</v>
      </c>
      <c r="B40" s="23">
        <v>100000</v>
      </c>
      <c r="C40" s="30" t="s">
        <v>67</v>
      </c>
      <c r="D40" s="31">
        <f>B40*1.0448</f>
        <v>104480</v>
      </c>
    </row>
  </sheetData>
  <sheetProtection/>
  <mergeCells count="2">
    <mergeCell ref="D2:E2"/>
    <mergeCell ref="F2:G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wkbysh</dc:creator>
  <cp:keywords/>
  <dc:description/>
  <cp:lastModifiedBy>hujj02</cp:lastModifiedBy>
  <cp:lastPrinted>2011-10-20T06:30:17Z</cp:lastPrinted>
  <dcterms:created xsi:type="dcterms:W3CDTF">2008-02-29T00:21:49Z</dcterms:created>
  <dcterms:modified xsi:type="dcterms:W3CDTF">2018-08-06T07:40:41Z</dcterms:modified>
  <cp:category/>
  <cp:version/>
  <cp:contentType/>
  <cp:contentStatus/>
</cp:coreProperties>
</file>